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КУ, БУ, АУ свод" sheetId="1" r:id="rId1"/>
    <sheet name="Свод (уд.вес)" sheetId="2" r:id="rId2"/>
    <sheet name="Самоуправление" sheetId="3" r:id="rId3"/>
    <sheet name="КУ " sheetId="4" r:id="rId4"/>
    <sheet name="БУ" sheetId="5" r:id="rId5"/>
    <sheet name="АУ" sheetId="6" r:id="rId6"/>
    <sheet name="Субвенция обр." sheetId="7" r:id="rId7"/>
  </sheets>
  <definedNames>
    <definedName name="_xlnm.Print_Titles" localSheetId="5">'АУ'!$14:$15</definedName>
    <definedName name="_xlnm.Print_Titles" localSheetId="4">'БУ'!$14:$15</definedName>
    <definedName name="_xlnm.Print_Titles" localSheetId="3">'КУ '!$14:$15</definedName>
    <definedName name="_xlnm.Print_Titles" localSheetId="0">'КУ, БУ, АУ свод'!$14:$15</definedName>
    <definedName name="_xlnm.Print_Titles" localSheetId="2">'Самоуправление'!$14:$15</definedName>
    <definedName name="_xlnm.Print_Titles" localSheetId="1">'Свод (уд.вес)'!$14:$15</definedName>
    <definedName name="_xlnm.Print_Area" localSheetId="0">'КУ, БУ, АУ свод'!$A$1:$G$783</definedName>
  </definedNames>
  <calcPr fullCalcOnLoad="1"/>
</workbook>
</file>

<file path=xl/sharedStrings.xml><?xml version="1.0" encoding="utf-8"?>
<sst xmlns="http://schemas.openxmlformats.org/spreadsheetml/2006/main" count="3310" uniqueCount="456">
  <si>
    <t xml:space="preserve">РАСПРЕДЕЛЕНИЕ РАСХОДОВ РАЙОННОГО БЮДЖЕТА </t>
  </si>
  <si>
    <t>ПО РАЗДЕЛАМ, ПОДРАЗДЕЛАМ, ЦЕЛЕВЫМ И ЭКОНОМИЧЕСКИМ СТАТЬЯМ</t>
  </si>
  <si>
    <t>Ф К Р</t>
  </si>
  <si>
    <t>Р.П.</t>
  </si>
  <si>
    <t>Целевая статья</t>
  </si>
  <si>
    <t>в том числе:</t>
  </si>
  <si>
    <t>в т.ч. по бюджетополучателям:</t>
  </si>
  <si>
    <t>Собрание Депутатов</t>
  </si>
  <si>
    <t>Администрация района</t>
  </si>
  <si>
    <t>0104</t>
  </si>
  <si>
    <t>0106</t>
  </si>
  <si>
    <t>211</t>
  </si>
  <si>
    <t>Финансовый отдел</t>
  </si>
  <si>
    <t>0701</t>
  </si>
  <si>
    <t>0709</t>
  </si>
  <si>
    <t>4520000</t>
  </si>
  <si>
    <t>0702</t>
  </si>
  <si>
    <t>4230000</t>
  </si>
  <si>
    <t>ОПЛАТА ТРУДА</t>
  </si>
  <si>
    <t>0803</t>
  </si>
  <si>
    <t>Телерадиовещание</t>
  </si>
  <si>
    <t>0901</t>
  </si>
  <si>
    <t>НАЧИСЛЕНИЯ  НА ОПЛАТУ ТРУДА</t>
  </si>
  <si>
    <t>213</t>
  </si>
  <si>
    <t>212</t>
  </si>
  <si>
    <t>ПРОЧИЕ ВЫПЛАТЫ КОМАНДИРОВОЧНЫЕ (Суточные)</t>
  </si>
  <si>
    <t>УСЛУГИ СВЯЗИ</t>
  </si>
  <si>
    <t>221</t>
  </si>
  <si>
    <t>222</t>
  </si>
  <si>
    <t xml:space="preserve"> МУ ЗРСК "Двина"</t>
  </si>
  <si>
    <t>223</t>
  </si>
  <si>
    <t>4700000</t>
  </si>
  <si>
    <t>ЭЛЕКТРОЭНЕРГИЯ</t>
  </si>
  <si>
    <t>МУ ЗРСК "Двина"</t>
  </si>
  <si>
    <t>Э К Р</t>
  </si>
  <si>
    <t>БЮДЖЕТОПОЛУЧАТЕЛИ Э.К.Р.</t>
  </si>
  <si>
    <t>ТРАНСПОРТНЫЕ РАСХОДЫ (в т.ч. индивид. проезд)</t>
  </si>
  <si>
    <t>4710000</t>
  </si>
  <si>
    <t>4780000</t>
  </si>
  <si>
    <t xml:space="preserve">     - Бухгалтерия</t>
  </si>
  <si>
    <t xml:space="preserve">     - ФАПы</t>
  </si>
  <si>
    <t xml:space="preserve">     - МУ ЦРБ</t>
  </si>
  <si>
    <t>АРЕНДА ПОМЕЩЕНИЯ</t>
  </si>
  <si>
    <t>224</t>
  </si>
  <si>
    <t>225</t>
  </si>
  <si>
    <t>226</t>
  </si>
  <si>
    <t>ПОДПИСКА</t>
  </si>
  <si>
    <t xml:space="preserve">     - Ильинская уч-я больница</t>
  </si>
  <si>
    <t>1001</t>
  </si>
  <si>
    <t>4900000</t>
  </si>
  <si>
    <t>263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</si>
  <si>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</si>
  <si>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</si>
  <si>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</si>
  <si>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</si>
  <si>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ПИТАНИЕ</t>
  </si>
  <si>
    <t>340</t>
  </si>
  <si>
    <t xml:space="preserve">     - МУ ЦРБ (сестринский уход)</t>
  </si>
  <si>
    <t>МЕДИКАМЕНТЫ</t>
  </si>
  <si>
    <t>МУ "ЦРБ" (медикаменты)</t>
  </si>
  <si>
    <t xml:space="preserve">     - Льготные медикаменты</t>
  </si>
  <si>
    <t xml:space="preserve">      - ФАПы</t>
  </si>
  <si>
    <t>БЕНЗИН</t>
  </si>
  <si>
    <t>ЗАПАСНЫЕ ЧАСТИ</t>
  </si>
  <si>
    <t>ВОДОСНАБЖЕНИЕ, ВОДООТВЕДЕНИЕ И БИОЛОГИЧЕСКАЯ  ОЧИСТКА ДЛЯ БЮДЖЕТНЫХ УЧРЕЖДЕНИЙ</t>
  </si>
  <si>
    <t xml:space="preserve">     - Западнодвинская ЦРБ</t>
  </si>
  <si>
    <t xml:space="preserve">     -Западнодвинская ЦРБ</t>
  </si>
  <si>
    <t>07</t>
  </si>
  <si>
    <t>ПЕРЕПОДГОТОВКА КАДРОВ И ПОВЫШЕНИЕ КВАЛИФИКАЦИИ</t>
  </si>
  <si>
    <t>0705</t>
  </si>
  <si>
    <t>4290000</t>
  </si>
  <si>
    <t xml:space="preserve">     - суточные</t>
  </si>
  <si>
    <t xml:space="preserve">     - проезд</t>
  </si>
  <si>
    <t xml:space="preserve">     - прочие проживание</t>
  </si>
  <si>
    <t xml:space="preserve">     - Ильинская участ. больница</t>
  </si>
  <si>
    <t xml:space="preserve">    - ФАПы</t>
  </si>
  <si>
    <t xml:space="preserve">     - Ц Р Б</t>
  </si>
  <si>
    <t xml:space="preserve">      - Ильинская уч-я больница</t>
  </si>
  <si>
    <t xml:space="preserve">     - МУ ЦРБ (молочные смеси)</t>
  </si>
  <si>
    <t xml:space="preserve">      - Западнодвинская ЦРБ</t>
  </si>
  <si>
    <t>МУ "Ц Р Б": Специализация</t>
  </si>
  <si>
    <t xml:space="preserve">РАЙОННЫЙ БЮДЖЕТ </t>
  </si>
  <si>
    <t>ЗЕМЕЛЬНЫЙ НАЛОГ</t>
  </si>
  <si>
    <t>НАЛОГ НА ИМУЩЕСТВО</t>
  </si>
  <si>
    <t>0102</t>
  </si>
  <si>
    <t>Глава района</t>
  </si>
  <si>
    <t>Управление</t>
  </si>
  <si>
    <t>0904</t>
  </si>
  <si>
    <t>0103</t>
  </si>
  <si>
    <t xml:space="preserve">    - Ильинская участ. больница</t>
  </si>
  <si>
    <t xml:space="preserve">     - Ильинская участ.больница</t>
  </si>
  <si>
    <t>Ильинская участ.больница</t>
  </si>
  <si>
    <t>ФАПЫ</t>
  </si>
  <si>
    <t>ХОЗЯЙСТВЕННЫЕ МАТЕРИАЛЫ, КАНЦЕЛЯРСКИЕ ПРИНАДЛЕЖНОСТИ, КАТРИДЖ,МЯГКИЙ ИНВЕНТАРЬ</t>
  </si>
  <si>
    <t>09</t>
  </si>
  <si>
    <t>ОПЛАТА ПО ДОГОВОРАМ (мед.осмотр; командировки, проживание; нотариус), вневедомственная охрана</t>
  </si>
  <si>
    <t>ДОПЛАТЫ К ПЕНСИЯМ (муниципальных служащих, почетный гражданин)</t>
  </si>
  <si>
    <t>Здравоохранение</t>
  </si>
  <si>
    <t xml:space="preserve"> Здравоохранение</t>
  </si>
  <si>
    <t xml:space="preserve">     -  Ильин. Уч.больница</t>
  </si>
  <si>
    <t xml:space="preserve">  - ФАПы</t>
  </si>
  <si>
    <t>Вывоз и утилизация твердых бытовых отходов</t>
  </si>
  <si>
    <t>Западнодвинская ЦРБ</t>
  </si>
  <si>
    <t>Староторопский офис</t>
  </si>
  <si>
    <t xml:space="preserve">     - ЦРБ </t>
  </si>
  <si>
    <t xml:space="preserve"> - Ильинская уч. Больница</t>
  </si>
  <si>
    <t>Ильинская уч. Больница</t>
  </si>
  <si>
    <t xml:space="preserve">  - Западнодвинская ЦРБ </t>
  </si>
  <si>
    <t>Схема территориального планирования</t>
  </si>
  <si>
    <t xml:space="preserve">     - Староторопский офис</t>
  </si>
  <si>
    <t xml:space="preserve">     -Староторопский офис</t>
  </si>
  <si>
    <t xml:space="preserve">  -Староторопский офис</t>
  </si>
  <si>
    <t>4209900</t>
  </si>
  <si>
    <t>4529900</t>
  </si>
  <si>
    <t xml:space="preserve">   -  детские сады</t>
  </si>
  <si>
    <t xml:space="preserve">   -  бухгалтерия</t>
  </si>
  <si>
    <t xml:space="preserve">  - бухгалтерия, метод каб.,логопед</t>
  </si>
  <si>
    <t xml:space="preserve">     -  бухгалтерия</t>
  </si>
  <si>
    <t>4239900</t>
  </si>
  <si>
    <t xml:space="preserve"> Дошкольное образование</t>
  </si>
  <si>
    <t>Школьное образование</t>
  </si>
  <si>
    <t>Дополнительное образование</t>
  </si>
  <si>
    <t>0020300</t>
  </si>
  <si>
    <t>0020400</t>
  </si>
  <si>
    <t>0021100</t>
  </si>
  <si>
    <t>0114</t>
  </si>
  <si>
    <t>4539900</t>
  </si>
  <si>
    <t xml:space="preserve"> Образование</t>
  </si>
  <si>
    <t>4219901</t>
  </si>
  <si>
    <t xml:space="preserve">    - школы</t>
  </si>
  <si>
    <t>45399000</t>
  </si>
  <si>
    <t xml:space="preserve">  - подвоз школьников</t>
  </si>
  <si>
    <t xml:space="preserve">  - прочий проезд по школам</t>
  </si>
  <si>
    <t xml:space="preserve">   - школы</t>
  </si>
  <si>
    <t>4709900</t>
  </si>
  <si>
    <t xml:space="preserve">  - школы</t>
  </si>
  <si>
    <t>УСЛУГИ ПО СОДЕРЖАНИЮ ПОМЕЩЕНИЙ (заправка катриджей; ремонт и техническое обслуживание оборудования, транспортных средств; стирка белья, услуги СЭС)</t>
  </si>
  <si>
    <t>ВНЕШТАТНАЯ ЗАРПЛАТА  (расколка дров)</t>
  </si>
  <si>
    <t>ПРОЧИЕ РАСХОДЫ (госпошлина; техосмотр транспортных средств; приобретение подарков, медалей; проведение мероприятий; )</t>
  </si>
  <si>
    <t>4219900</t>
  </si>
  <si>
    <r>
      <t xml:space="preserve">  - школы (</t>
    </r>
    <r>
      <rPr>
        <i/>
        <sz val="10"/>
        <rFont val="Arial Cyr"/>
        <family val="0"/>
      </rPr>
      <t>повара, кочегары, истопники)</t>
    </r>
  </si>
  <si>
    <t xml:space="preserve">     - ДШИ</t>
  </si>
  <si>
    <t xml:space="preserve">     - ДДТ</t>
  </si>
  <si>
    <t xml:space="preserve">     - ДЮСШ</t>
  </si>
  <si>
    <t>ДЕНЕЖНОЕ СОДЕРЖАНИЕ</t>
  </si>
  <si>
    <t xml:space="preserve">  - бухгалтерия</t>
  </si>
  <si>
    <t xml:space="preserve">     - Ильин. уч-я больница</t>
  </si>
  <si>
    <t xml:space="preserve"> - ДДТ </t>
  </si>
  <si>
    <t xml:space="preserve">     -  ДДТ  </t>
  </si>
  <si>
    <t xml:space="preserve">     -  ДДТ,  </t>
  </si>
  <si>
    <t xml:space="preserve">     -  ДДТ</t>
  </si>
  <si>
    <t>ТЕКУЩИЙ, КАПИТАЛЬНЫЙ РЕМОНТ (выполненные работы)</t>
  </si>
  <si>
    <t>ТЕКУЩИЙ, КАПИТАЛЬНЫЙ РЕМОНТ (стройматериалы)</t>
  </si>
  <si>
    <t>ТЕКУЩИЙ, КАПИТАЛЬНЫЙ РЕМОНТ  (всего)</t>
  </si>
  <si>
    <t xml:space="preserve">Отдел школьного образования </t>
  </si>
  <si>
    <t>субвенция на образование</t>
  </si>
  <si>
    <t>Резервный фонд</t>
  </si>
  <si>
    <t>компенсация родительской платы</t>
  </si>
  <si>
    <t>классное рукововдство</t>
  </si>
  <si>
    <t>субвенция на осуществление гос.полномочий по опеке и попечительству</t>
  </si>
  <si>
    <t>субвенция комиссии по делам несовершеннолетних</t>
  </si>
  <si>
    <t>составление списков кандидатов</t>
  </si>
  <si>
    <t>ЗАГС</t>
  </si>
  <si>
    <t>0707</t>
  </si>
  <si>
    <t xml:space="preserve"> - занятость детей</t>
  </si>
  <si>
    <t>Книгоиздательские</t>
  </si>
  <si>
    <t>Начисления на з/плату</t>
  </si>
  <si>
    <t>Услуги связи</t>
  </si>
  <si>
    <t>Транспортные услуги</t>
  </si>
  <si>
    <t>Прочие услуги</t>
  </si>
  <si>
    <t xml:space="preserve">Прочие расходы </t>
  </si>
  <si>
    <t>Увеличение стоим.основ.ср-в</t>
  </si>
  <si>
    <t>Увеличение стоим.матер.запасов</t>
  </si>
  <si>
    <t xml:space="preserve">в т.ч.  з/плата </t>
  </si>
  <si>
    <t>242</t>
  </si>
  <si>
    <t>Текущий ремонт (стройматериалы)</t>
  </si>
  <si>
    <t>241</t>
  </si>
  <si>
    <t>% за кредит</t>
  </si>
  <si>
    <t>Молодежная политика</t>
  </si>
  <si>
    <t>РЦП "Молодежь Западнодвинского района"</t>
  </si>
  <si>
    <t>РЦП "Патриотическое воспитание граждан"</t>
  </si>
  <si>
    <t>Отдел школьного образования</t>
  </si>
  <si>
    <t>льготный проезд учащихся</t>
  </si>
  <si>
    <t>Межбюджетные трансферты</t>
  </si>
  <si>
    <t xml:space="preserve">      - ЦРБ </t>
  </si>
  <si>
    <t xml:space="preserve">                молочные смеси (область)</t>
  </si>
  <si>
    <t xml:space="preserve">    в т.ч.  молочные смеси (район)</t>
  </si>
  <si>
    <t>0408</t>
  </si>
  <si>
    <t>0804</t>
  </si>
  <si>
    <t>0309</t>
  </si>
  <si>
    <t>0405</t>
  </si>
  <si>
    <t>1003</t>
  </si>
  <si>
    <t>0112</t>
  </si>
  <si>
    <t>1004</t>
  </si>
  <si>
    <t>Поддержка социальных маршрутов АТП</t>
  </si>
  <si>
    <t>Предупреждение ГО и ЧС</t>
  </si>
  <si>
    <t xml:space="preserve">Поддержка переодической печати </t>
  </si>
  <si>
    <t>Сельское хозяйство</t>
  </si>
  <si>
    <t xml:space="preserve">из них    подвоз учащихся </t>
  </si>
  <si>
    <t>Баланс расходов    ВСЕГО:</t>
  </si>
  <si>
    <t>тыс.руб.</t>
  </si>
  <si>
    <t>Поддержка молого предпринимательства</t>
  </si>
  <si>
    <t>0412</t>
  </si>
  <si>
    <t xml:space="preserve">     - Офис Чакмина</t>
  </si>
  <si>
    <t>08</t>
  </si>
  <si>
    <t>Отдел дошкольного образов.</t>
  </si>
  <si>
    <t>Многофункциональный зал</t>
  </si>
  <si>
    <t xml:space="preserve">    - бухгалтерия</t>
  </si>
  <si>
    <t>долевое участие в строительстве жилья на селе</t>
  </si>
  <si>
    <t>РЦП "Профилактика алкоголизма, наркомании, токсикомании и вредных привычек в молодежной среде"</t>
  </si>
  <si>
    <t>Развитие туризма в Западнодвинском районе на 2009-2011гг.</t>
  </si>
  <si>
    <t>% банку за кредит</t>
  </si>
  <si>
    <t>Городское поселение г. Западная Двина</t>
  </si>
  <si>
    <t>Городское поселение поселок Старая Торопа</t>
  </si>
  <si>
    <t>0900200</t>
  </si>
  <si>
    <t>0920300</t>
  </si>
  <si>
    <t>3400300</t>
  </si>
  <si>
    <t xml:space="preserve"> - оплата по договорам</t>
  </si>
  <si>
    <t xml:space="preserve"> - техническая паспортизация</t>
  </si>
  <si>
    <t xml:space="preserve"> - независимая оценка вновь образованных участков</t>
  </si>
  <si>
    <t xml:space="preserve"> - межевание вновь образованных участков</t>
  </si>
  <si>
    <t xml:space="preserve"> - Шараповский офис</t>
  </si>
  <si>
    <t xml:space="preserve">  - Шараповский офис</t>
  </si>
  <si>
    <t>Спортклуб</t>
  </si>
  <si>
    <t>Тех.инвентаризация ОФ ЖКХ</t>
  </si>
  <si>
    <t xml:space="preserve">Бюджетная реформа </t>
  </si>
  <si>
    <t xml:space="preserve">Реконструкция РДК  </t>
  </si>
  <si>
    <t xml:space="preserve"> - федеральные средства</t>
  </si>
  <si>
    <t xml:space="preserve"> - областные средства</t>
  </si>
  <si>
    <t xml:space="preserve"> - районные средства</t>
  </si>
  <si>
    <t>Автономные учреждения</t>
  </si>
  <si>
    <t>поощрение лучших учителей</t>
  </si>
  <si>
    <t>противопож. мероприятия</t>
  </si>
  <si>
    <t>Инвестиционная субсидия</t>
  </si>
  <si>
    <t>СУБВЕНЦИИ  СУБСИДИИ  ОБЛАСТИ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</si>
  <si>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</si>
  <si>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</si>
  <si>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</si>
  <si>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</si>
  <si>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</si>
  <si>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Дотации области поселениям</t>
  </si>
  <si>
    <t>Основные расходы районного бюджета   ВСЕГО:</t>
  </si>
  <si>
    <t>МЕЖБЮДЖЕТНЫЕ ТРАНСФЕРТЫ</t>
  </si>
  <si>
    <t xml:space="preserve">     -ФАПЫ</t>
  </si>
  <si>
    <t>Комитет по управлению имуществом и юридическим вопросам</t>
  </si>
  <si>
    <t>3030200</t>
  </si>
  <si>
    <t>4578500</t>
  </si>
  <si>
    <t>2180100</t>
  </si>
  <si>
    <t>1020102</t>
  </si>
  <si>
    <t>2600200</t>
  </si>
  <si>
    <t>7950000</t>
  </si>
  <si>
    <t>5053300</t>
  </si>
  <si>
    <t>262</t>
  </si>
  <si>
    <t>0700500</t>
  </si>
  <si>
    <t>0111</t>
  </si>
  <si>
    <t>0650300</t>
  </si>
  <si>
    <t>231</t>
  </si>
  <si>
    <t>0105</t>
  </si>
  <si>
    <t>0014000</t>
  </si>
  <si>
    <t>5201000</t>
  </si>
  <si>
    <t>4219902</t>
  </si>
  <si>
    <t>5200900</t>
  </si>
  <si>
    <t>0013800</t>
  </si>
  <si>
    <t>Расходы по предпринимательской деятельности</t>
  </si>
  <si>
    <t>в т.ч. областные средства</t>
  </si>
  <si>
    <t>к решению Собрания депутатов</t>
  </si>
  <si>
    <t>Западнодвинского района Тверской области</t>
  </si>
  <si>
    <t>"О районном бюджете Западнодвинского района</t>
  </si>
  <si>
    <t>Иные межбюджетныетрансферты из районного бюджнта</t>
  </si>
  <si>
    <t xml:space="preserve">     - Шараповский офис</t>
  </si>
  <si>
    <t xml:space="preserve">   - Шараповский офис</t>
  </si>
  <si>
    <t>Шараповский офис</t>
  </si>
  <si>
    <t xml:space="preserve">    - Западнодвинская ЦРБ</t>
  </si>
  <si>
    <t xml:space="preserve">    - Ильинская уч. Больница</t>
  </si>
  <si>
    <t xml:space="preserve">    - Староторопский офис</t>
  </si>
  <si>
    <t xml:space="preserve">    - Шараповский офис</t>
  </si>
  <si>
    <t xml:space="preserve">     - Западнодвинская ЦРБ </t>
  </si>
  <si>
    <t>0902</t>
  </si>
  <si>
    <t xml:space="preserve">    - Ильинская Участ.больница</t>
  </si>
  <si>
    <t xml:space="preserve">    - МУ "Ц Р Б"</t>
  </si>
  <si>
    <t xml:space="preserve">     -Шараповский офис</t>
  </si>
  <si>
    <t xml:space="preserve">Школьное образование    </t>
  </si>
  <si>
    <t xml:space="preserve"> -  горячее питание (район)</t>
  </si>
  <si>
    <t xml:space="preserve">    -  горячее питание (область)</t>
  </si>
  <si>
    <t xml:space="preserve">  - бесплатное питание (ГПД,интерн.)      </t>
  </si>
  <si>
    <t xml:space="preserve">Школьное образование </t>
  </si>
  <si>
    <t xml:space="preserve">     - МУ ЦРБ </t>
  </si>
  <si>
    <t xml:space="preserve">Приложение № </t>
  </si>
  <si>
    <t>Проведение работ по аттестации автоматизированного рабочего места места сотрудника  режимно-секретного подразделения</t>
  </si>
  <si>
    <t>4719900</t>
  </si>
  <si>
    <t xml:space="preserve"> страхование объектов недв.имущества</t>
  </si>
  <si>
    <t>ДШИ</t>
  </si>
  <si>
    <t>БЮДЖЕТ - 2012 ГОД</t>
  </si>
  <si>
    <t>Тверской области на 2012 год и</t>
  </si>
  <si>
    <t>плановый период 2013-2014 гг."</t>
  </si>
  <si>
    <t>от   _________    2011г. № __</t>
  </si>
  <si>
    <t>Первоначальный бюджет на 2011 год</t>
  </si>
  <si>
    <t>Уточненный план на 1.09.2011г.</t>
  </si>
  <si>
    <t>Собрание депутатов</t>
  </si>
  <si>
    <t xml:space="preserve">Собрание депутатов(председатель) </t>
  </si>
  <si>
    <t>контрольно-ревизионный отдел</t>
  </si>
  <si>
    <t xml:space="preserve">Собрание депутатов </t>
  </si>
  <si>
    <t xml:space="preserve"> ДШИ</t>
  </si>
  <si>
    <t>Включено в бюджет на 2012 год</t>
  </si>
  <si>
    <t>296,1</t>
  </si>
  <si>
    <t>3619,4</t>
  </si>
  <si>
    <t>Проведение мероприятий</t>
  </si>
  <si>
    <t>274,8</t>
  </si>
  <si>
    <t>3741,6</t>
  </si>
  <si>
    <t>4,8</t>
  </si>
  <si>
    <t>21,6</t>
  </si>
  <si>
    <t>44,0</t>
  </si>
  <si>
    <t>9,3</t>
  </si>
  <si>
    <t>11,3</t>
  </si>
  <si>
    <t>69,6</t>
  </si>
  <si>
    <t>220,5</t>
  </si>
  <si>
    <t>Казенные учреждения</t>
  </si>
  <si>
    <t>Отдел дошкольного образования</t>
  </si>
  <si>
    <t>Детские сады</t>
  </si>
  <si>
    <t>Бюджетные учреждения</t>
  </si>
  <si>
    <t xml:space="preserve">Казенные учреждения </t>
  </si>
  <si>
    <t>Автономные учреджения</t>
  </si>
  <si>
    <r>
      <t>ПРОЧИЕ ВЫПЛАТЫ</t>
    </r>
    <r>
      <rPr>
        <b/>
        <u val="single"/>
        <sz val="12"/>
        <rFont val="Arial Cyr"/>
        <family val="2"/>
      </rPr>
      <t xml:space="preserve"> </t>
    </r>
    <r>
      <rPr>
        <b/>
        <i/>
        <u val="single"/>
        <sz val="12"/>
        <rFont val="Arial Cyr"/>
        <family val="2"/>
      </rPr>
      <t>КНИГОИЗДАТЕЛЬСКИЕ</t>
    </r>
  </si>
  <si>
    <t>ОТОПЛЕНИЕ -  Бюджетные учреждения. Теплоэнергия</t>
  </si>
  <si>
    <t>Школьное образование (школы)</t>
  </si>
  <si>
    <t>264,6</t>
  </si>
  <si>
    <t>3305,3</t>
  </si>
  <si>
    <t>Программы</t>
  </si>
  <si>
    <t>РЦП "Поддержка малого предпринимательства"</t>
  </si>
  <si>
    <t>РЦП "Развитие туризма в Западнодвинском районе на 2009-2011гг.</t>
  </si>
  <si>
    <t>РЦП "Профилактика алкоголизма, наркомании, таксикомании и вредных привычек в молодежной среде"</t>
  </si>
  <si>
    <t>РЦП "Программа по профилактике правонарушений и преступлений несовершеннолетних на территории муниципального образования "Западнодвинский района" на 2011-2012гг."</t>
  </si>
  <si>
    <t>РЦП "Программа содействия в развитии сельского хозяйства на территории Западнодвинского района на 2010-2012 гг."</t>
  </si>
  <si>
    <t>% за кредит товаропроизводителей</t>
  </si>
  <si>
    <r>
      <t>ДЦП "Информационное обеспечение населения Западнодвинского района в 2011-2012гг." (</t>
    </r>
    <r>
      <rPr>
        <i/>
        <sz val="10.5"/>
        <rFont val="Arial Cyr"/>
        <family val="0"/>
      </rPr>
      <t>редакция</t>
    </r>
    <r>
      <rPr>
        <sz val="10.5"/>
        <rFont val="Arial Cyr"/>
        <family val="0"/>
      </rPr>
      <t>)</t>
    </r>
  </si>
  <si>
    <t>Организация транспортного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</t>
  </si>
  <si>
    <t>Предупрежедние и ликвидация ЧС и стихийных бедствий, ГО</t>
  </si>
  <si>
    <t>Привлечение и развитие кадрового потенциала в сфере здравоохранения</t>
  </si>
  <si>
    <t xml:space="preserve">выплата ежемесячной стимулирующей надбавки </t>
  </si>
  <si>
    <t xml:space="preserve">доплата студентам к стипендии, обучающимся по целевому направлению  </t>
  </si>
  <si>
    <t>оплата найма жилья молодым специалистам</t>
  </si>
  <si>
    <t>Субвенции области</t>
  </si>
  <si>
    <t>Отдел ЗАГС</t>
  </si>
  <si>
    <t>Осуществление отдельных государственных полномочий в сфере дорожной деятельности</t>
  </si>
  <si>
    <t>Составление списков кандидатов в присяжные заседатели федеральных судов</t>
  </si>
  <si>
    <t>Создание административных комиссий</t>
  </si>
  <si>
    <t>Обеспечение жилыми помещениями детей-сирот</t>
  </si>
  <si>
    <t>Обеспечение деятельности комиссий по делам несовершеннолетних</t>
  </si>
  <si>
    <t>1204</t>
  </si>
  <si>
    <t>0113</t>
  </si>
  <si>
    <t>0304</t>
  </si>
  <si>
    <t>5207700</t>
  </si>
  <si>
    <t>0409</t>
  </si>
  <si>
    <t>5207400</t>
  </si>
  <si>
    <t>5208900</t>
  </si>
  <si>
    <t>5052112</t>
  </si>
  <si>
    <t>Компенсация части родительской платы</t>
  </si>
  <si>
    <t>Субвенция на общее образование</t>
  </si>
  <si>
    <t>5206600</t>
  </si>
  <si>
    <t>Выполнение функций классного руководителя</t>
  </si>
  <si>
    <t>Проведение ремонтов</t>
  </si>
  <si>
    <t>Энергетическое обследование зданий</t>
  </si>
  <si>
    <t>Приобретение основных средств</t>
  </si>
  <si>
    <t>МБУ "МКДЦ"</t>
  </si>
  <si>
    <t>26,4</t>
  </si>
  <si>
    <t>29,0</t>
  </si>
  <si>
    <t>30,8</t>
  </si>
  <si>
    <t>0801</t>
  </si>
  <si>
    <t>4409900</t>
  </si>
  <si>
    <t>МКУ "Отдел культуры, физкультуры, спорта и работе с молодёжью"</t>
  </si>
  <si>
    <t xml:space="preserve"> - бухгалтерия</t>
  </si>
  <si>
    <t xml:space="preserve"> - музей</t>
  </si>
  <si>
    <t>4419900</t>
  </si>
  <si>
    <t>4429900</t>
  </si>
  <si>
    <t>ДРОВА ДЛЯ БЮДЖЕТНЫХ УЧРЕЖДЕНИЙ (по 500 за куб.метр)</t>
  </si>
  <si>
    <t>ДРОВА ДЛЯ  УЧРЕЖДЕНИЙ (по 500 за куб.метр)</t>
  </si>
  <si>
    <t>Межбюджетные трансферты поселениям</t>
  </si>
  <si>
    <t>на 2012 год</t>
  </si>
  <si>
    <t>Органы власти муниципального образования</t>
  </si>
  <si>
    <t>0920200</t>
  </si>
  <si>
    <t>1301</t>
  </si>
  <si>
    <t>1401</t>
  </si>
  <si>
    <t>5160130</t>
  </si>
  <si>
    <t>1403</t>
  </si>
  <si>
    <t>5210300</t>
  </si>
  <si>
    <t>251</t>
  </si>
  <si>
    <t>Иные межбюджетные трансферты из районного бюджета</t>
  </si>
  <si>
    <t>Дотация на выравнивание уровня бюджетной обеспеченности поселений из областного бюджета</t>
  </si>
  <si>
    <t>Бюджет на 2012 год</t>
  </si>
  <si>
    <t>Приложение № 16.2</t>
  </si>
  <si>
    <t xml:space="preserve">Приложение № 16.1 </t>
  </si>
  <si>
    <t>Приложение № 16.3</t>
  </si>
  <si>
    <t xml:space="preserve"> Бюджет на 2012 год</t>
  </si>
  <si>
    <t>Приложение № 16.4</t>
  </si>
  <si>
    <t>Казённые учреждения</t>
  </si>
  <si>
    <t>МКУ " МЦБ" (библиотеки)</t>
  </si>
  <si>
    <t>Льготный проезд учащихся</t>
  </si>
  <si>
    <t>Удельный вес</t>
  </si>
  <si>
    <t>в том числе</t>
  </si>
  <si>
    <t>Оплата труда</t>
  </si>
  <si>
    <t>Начисления на оплату труда</t>
  </si>
  <si>
    <t>Земельный налог</t>
  </si>
  <si>
    <t>Налог на имущество</t>
  </si>
  <si>
    <t>Отопление</t>
  </si>
  <si>
    <t>Водоснабжение,  водоотведение и биологическая очистка</t>
  </si>
  <si>
    <t>Электроэнергия</t>
  </si>
  <si>
    <t>Аренда помещений</t>
  </si>
  <si>
    <t>Подписка</t>
  </si>
  <si>
    <t>Увеличение стоимости материальных запасов</t>
  </si>
  <si>
    <t xml:space="preserve"> - хозяйственные расходы, канцелярские принадлежности, картриджи, мягкий инвентарь</t>
  </si>
  <si>
    <t xml:space="preserve"> - запасные части</t>
  </si>
  <si>
    <t xml:space="preserve"> - бензин</t>
  </si>
  <si>
    <t xml:space="preserve"> - дрова (по 500 за куб.метр)</t>
  </si>
  <si>
    <t xml:space="preserve"> - медикаменты</t>
  </si>
  <si>
    <t xml:space="preserve"> -питание</t>
  </si>
  <si>
    <t xml:space="preserve"> - проведение ремонтов</t>
  </si>
  <si>
    <t xml:space="preserve"> - приобретение основных средств</t>
  </si>
  <si>
    <t xml:space="preserve"> - энергетическое обследование зданий</t>
  </si>
  <si>
    <t xml:space="preserve"> - Шараповское с/поселение</t>
  </si>
  <si>
    <t xml:space="preserve"> - гор.пос. г.Западная Двина</t>
  </si>
  <si>
    <t xml:space="preserve"> - гор.пос. п.Старая Торопа</t>
  </si>
  <si>
    <t xml:space="preserve"> - Бенецкое с/поселение</t>
  </si>
  <si>
    <t xml:space="preserve"> - Западнодвинское с/поселение</t>
  </si>
  <si>
    <t xml:space="preserve"> - Ильинское с/поселение</t>
  </si>
  <si>
    <t xml:space="preserve"> - Староторопское с/поселение</t>
  </si>
  <si>
    <t xml:space="preserve">Инвестиции  казённым учреждениям </t>
  </si>
  <si>
    <t xml:space="preserve">  -</t>
  </si>
  <si>
    <t>Приложение № 16</t>
  </si>
  <si>
    <t xml:space="preserve"> -  из районного бюджета</t>
  </si>
  <si>
    <t xml:space="preserve"> -  из областного бюджета</t>
  </si>
  <si>
    <t xml:space="preserve">Инвестиции казённым учреждениям </t>
  </si>
  <si>
    <t>Денежное содержание</t>
  </si>
  <si>
    <t>Субсидии бюджетным и автономны учреждениям на иные цели</t>
  </si>
  <si>
    <t>Школы</t>
  </si>
  <si>
    <t>ДДТ</t>
  </si>
  <si>
    <t>Субсидии бюджетным учреждениям на иные цели</t>
  </si>
  <si>
    <t>Субсидии автономным учреждениям на иные цели</t>
  </si>
  <si>
    <t xml:space="preserve">Районный бюджет </t>
  </si>
  <si>
    <r>
      <t>Услуги по содержанию помещений</t>
    </r>
    <r>
      <rPr>
        <i/>
        <sz val="12"/>
        <rFont val="Arial Cyr"/>
        <family val="0"/>
      </rPr>
      <t xml:space="preserve"> </t>
    </r>
    <r>
      <rPr>
        <i/>
        <sz val="10"/>
        <rFont val="Arial Cyr"/>
        <family val="0"/>
      </rPr>
      <t>(ремонт и техническое обслуживание оборудования, транспортных средств;</t>
    </r>
    <r>
      <rPr>
        <i/>
        <sz val="12"/>
        <rFont val="Arial Cyr"/>
        <family val="0"/>
      </rPr>
      <t xml:space="preserve"> </t>
    </r>
    <r>
      <rPr>
        <i/>
        <sz val="10"/>
        <rFont val="Arial Cyr"/>
        <family val="0"/>
      </rPr>
      <t>стирка белья, услуги СЭС)</t>
    </r>
  </si>
  <si>
    <r>
      <t xml:space="preserve">Внештатная зарплата </t>
    </r>
    <r>
      <rPr>
        <i/>
        <sz val="11"/>
        <rFont val="Arial Cyr"/>
        <family val="0"/>
      </rPr>
      <t>(расколка дров)</t>
    </r>
  </si>
  <si>
    <r>
      <t>Оплата по договорам</t>
    </r>
    <r>
      <rPr>
        <sz val="10"/>
        <rFont val="Arial Cyr"/>
        <family val="0"/>
      </rPr>
      <t xml:space="preserve"> </t>
    </r>
    <r>
      <rPr>
        <i/>
        <sz val="10"/>
        <rFont val="Arial Cyr"/>
        <family val="0"/>
      </rPr>
      <t>(услуги вневедомственной и пожарной охраны, медосмотры, программное обеспечение)</t>
    </r>
  </si>
  <si>
    <r>
      <t xml:space="preserve"> </t>
    </r>
    <r>
      <rPr>
        <sz val="13"/>
        <rFont val="Times New Roman"/>
        <family val="1"/>
      </rPr>
      <t>Прочие выплаты</t>
    </r>
    <r>
      <rPr>
        <i/>
        <sz val="12"/>
        <rFont val="Arial Cyr"/>
        <family val="0"/>
      </rPr>
      <t xml:space="preserve"> </t>
    </r>
    <r>
      <rPr>
        <i/>
        <sz val="11"/>
        <rFont val="Arial Cyr"/>
        <family val="0"/>
      </rPr>
      <t>(книгоиздательские</t>
    </r>
    <r>
      <rPr>
        <sz val="11"/>
        <rFont val="Arial Cyr"/>
        <family val="0"/>
      </rPr>
      <t>)</t>
    </r>
  </si>
  <si>
    <r>
      <t>Прочие выплаты</t>
    </r>
    <r>
      <rPr>
        <sz val="12"/>
        <rFont val="Arial Cyr"/>
        <family val="0"/>
      </rPr>
      <t xml:space="preserve"> </t>
    </r>
    <r>
      <rPr>
        <i/>
        <sz val="11"/>
        <rFont val="Arial Cyr"/>
        <family val="0"/>
      </rPr>
      <t xml:space="preserve"> (суточные)</t>
    </r>
  </si>
  <si>
    <r>
      <t xml:space="preserve">Доплаты к пенсиям </t>
    </r>
    <r>
      <rPr>
        <i/>
        <sz val="13"/>
        <rFont val="Times New Roman"/>
        <family val="1"/>
      </rPr>
      <t>(муниципальных служащих, почетный гражданин)</t>
    </r>
  </si>
  <si>
    <r>
      <t>Прочие расходы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 xml:space="preserve">(госпошлина; техосмотр транспортных средств; приобретение подарков, медалей; </t>
    </r>
    <r>
      <rPr>
        <sz val="11"/>
        <rFont val="Times New Roman"/>
        <family val="1"/>
      </rPr>
      <t>)</t>
    </r>
  </si>
  <si>
    <t>НАИМЕНОВАНИЕ Э.К.Р.</t>
  </si>
  <si>
    <t>Субвенция на образование на 2012 год</t>
  </si>
  <si>
    <t>книж</t>
  </si>
  <si>
    <t>ком-е</t>
  </si>
  <si>
    <t>Всего:</t>
  </si>
  <si>
    <t>Увеличение стоимости основных средств</t>
  </si>
  <si>
    <t>от 16 декабря  2011г. № 52</t>
  </si>
  <si>
    <t>от 16 декабря 2011г. № 52</t>
  </si>
  <si>
    <t>от  16 декабря   2011г. № 52</t>
  </si>
  <si>
    <t>1102</t>
  </si>
  <si>
    <t>4879900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</si>
</sst>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#,##0.00&quot;р.&quot;"/>
    <numFmt numFmtId="167" formatCode="#,##0.000&quot;р.&quot;"/>
    <numFmt numFmtId="168" formatCode="#,##0.0&quot;р.&quot;"/>
    <numFmt numFmtId="169" formatCode="#,##0.0"/>
    <numFmt numFmtId="170" formatCode="0.000"/>
    <numFmt numFmtId="171" formatCode="0.0000"/>
    <numFmt numFmtId="172" formatCode="0.00000"/>
    <numFmt numFmtId="173" formatCode="0.000000"/>
    <numFmt numFmtId="174" formatCode="0.00000000"/>
    <numFmt numFmtId="175" formatCode="0.0000000"/>
  </numFmts>
  <fonts count="33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b/>
      <i/>
      <sz val="12"/>
      <name val="Arial Cyr"/>
      <family val="2"/>
    </font>
    <font>
      <b/>
      <sz val="13"/>
      <name val="Arial Cyr"/>
      <family val="2"/>
    </font>
    <font>
      <sz val="11"/>
      <name val="Arial Cyr"/>
      <family val="2"/>
    </font>
    <font>
      <b/>
      <i/>
      <sz val="11"/>
      <name val="Arial Cyr"/>
      <family val="2"/>
    </font>
    <font>
      <i/>
      <sz val="11"/>
      <name val="Arial Cyr"/>
      <family val="2"/>
    </font>
    <font>
      <sz val="8"/>
      <name val="Arial Cyr"/>
      <family val="0"/>
    </font>
    <font>
      <b/>
      <sz val="11"/>
      <name val="Arial Cyr"/>
      <family val="0"/>
    </font>
    <font>
      <b/>
      <i/>
      <u val="single"/>
      <sz val="12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i/>
      <sz val="8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 Cyr"/>
      <family val="2"/>
    </font>
    <font>
      <sz val="9"/>
      <name val="Arial Cyr"/>
      <family val="0"/>
    </font>
    <font>
      <sz val="10.5"/>
      <name val="Arial Cyr"/>
      <family val="0"/>
    </font>
    <font>
      <i/>
      <sz val="10.5"/>
      <name val="Arial Cyr"/>
      <family val="0"/>
    </font>
    <font>
      <b/>
      <i/>
      <sz val="10"/>
      <name val="Arial Cyr"/>
      <family val="0"/>
    </font>
    <font>
      <sz val="13"/>
      <name val="Arial Cyr"/>
      <family val="0"/>
    </font>
    <font>
      <sz val="2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3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wrapText="1"/>
    </xf>
    <xf numFmtId="49" fontId="3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4" fillId="0" borderId="2" xfId="0" applyFont="1" applyBorder="1" applyAlignment="1">
      <alignment/>
    </xf>
    <xf numFmtId="49" fontId="0" fillId="0" borderId="0" xfId="0" applyNumberFormat="1" applyAlignment="1">
      <alignment/>
    </xf>
    <xf numFmtId="0" fontId="7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 vertical="center" wrapText="1"/>
    </xf>
    <xf numFmtId="0" fontId="7" fillId="0" borderId="4" xfId="0" applyFont="1" applyBorder="1" applyAlignment="1">
      <alignment wrapText="1"/>
    </xf>
    <xf numFmtId="0" fontId="3" fillId="0" borderId="1" xfId="0" applyFont="1" applyBorder="1" applyAlignment="1">
      <alignment/>
    </xf>
    <xf numFmtId="0" fontId="4" fillId="0" borderId="4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0" fontId="9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164" fontId="5" fillId="0" borderId="2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wrapText="1" indent="2"/>
    </xf>
    <xf numFmtId="0" fontId="9" fillId="0" borderId="1" xfId="0" applyFont="1" applyBorder="1" applyAlignment="1">
      <alignment horizontal="left" indent="2"/>
    </xf>
    <xf numFmtId="0" fontId="9" fillId="0" borderId="1" xfId="0" applyFont="1" applyBorder="1" applyAlignment="1">
      <alignment horizontal="left" vertical="center" wrapText="1" indent="3"/>
    </xf>
    <xf numFmtId="0" fontId="9" fillId="0" borderId="1" xfId="0" applyFont="1" applyBorder="1" applyAlignment="1">
      <alignment horizontal="left" wrapText="1" indent="3"/>
    </xf>
    <xf numFmtId="0" fontId="14" fillId="0" borderId="1" xfId="0" applyFont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5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 indent="4"/>
    </xf>
    <xf numFmtId="0" fontId="9" fillId="0" borderId="0" xfId="0" applyFont="1" applyAlignment="1">
      <alignment/>
    </xf>
    <xf numFmtId="169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 indent="1"/>
    </xf>
    <xf numFmtId="169" fontId="11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169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4" fillId="0" borderId="1" xfId="0" applyFont="1" applyBorder="1" applyAlignment="1">
      <alignment horizontal="left" indent="1"/>
    </xf>
    <xf numFmtId="164" fontId="1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indent="2"/>
    </xf>
    <xf numFmtId="0" fontId="11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 inden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right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/>
    </xf>
    <xf numFmtId="0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/>
    </xf>
    <xf numFmtId="49" fontId="10" fillId="0" borderId="5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wrapText="1" indent="2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 vertical="center" wrapText="1" indent="2"/>
    </xf>
    <xf numFmtId="49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indent="2"/>
    </xf>
    <xf numFmtId="169" fontId="1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vertical="center" wrapText="1"/>
    </xf>
    <xf numFmtId="2" fontId="0" fillId="0" borderId="0" xfId="0" applyNumberFormat="1" applyAlignment="1">
      <alignment/>
    </xf>
    <xf numFmtId="49" fontId="9" fillId="0" borderId="1" xfId="0" applyNumberFormat="1" applyFont="1" applyBorder="1" applyAlignment="1">
      <alignment horizontal="left" indent="1"/>
    </xf>
    <xf numFmtId="0" fontId="9" fillId="0" borderId="1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0" fillId="0" borderId="0" xfId="0" applyNumberFormat="1" applyAlignment="1">
      <alignment/>
    </xf>
    <xf numFmtId="0" fontId="7" fillId="0" borderId="1" xfId="0" applyFont="1" applyBorder="1" applyAlignment="1">
      <alignment/>
    </xf>
    <xf numFmtId="0" fontId="13" fillId="0" borderId="1" xfId="0" applyFont="1" applyBorder="1" applyAlignment="1">
      <alignment horizontal="left" indent="3"/>
    </xf>
    <xf numFmtId="0" fontId="13" fillId="0" borderId="2" xfId="0" applyFont="1" applyBorder="1" applyAlignment="1">
      <alignment horizontal="left" indent="3"/>
    </xf>
    <xf numFmtId="0" fontId="7" fillId="0" borderId="0" xfId="0" applyFont="1" applyFill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left" indent="2"/>
    </xf>
    <xf numFmtId="164" fontId="1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16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/>
    </xf>
    <xf numFmtId="164" fontId="3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/>
    </xf>
    <xf numFmtId="164" fontId="12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/>
    </xf>
    <xf numFmtId="164" fontId="8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left" vertical="center" wrapText="1"/>
    </xf>
    <xf numFmtId="164" fontId="12" fillId="0" borderId="2" xfId="0" applyNumberFormat="1" applyFont="1" applyBorder="1" applyAlignment="1" applyProtection="1">
      <alignment horizontal="right" vertical="center"/>
      <protection locked="0"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12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49" fontId="10" fillId="0" borderId="2" xfId="0" applyNumberFormat="1" applyFont="1" applyBorder="1" applyAlignment="1">
      <alignment/>
    </xf>
    <xf numFmtId="164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5" xfId="0" applyFont="1" applyBorder="1" applyAlignment="1">
      <alignment horizontal="right" vertical="center" wrapText="1"/>
    </xf>
    <xf numFmtId="164" fontId="12" fillId="0" borderId="5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164" fontId="12" fillId="0" borderId="2" xfId="0" applyNumberFormat="1" applyFont="1" applyBorder="1" applyAlignment="1">
      <alignment vertical="center"/>
    </xf>
    <xf numFmtId="164" fontId="18" fillId="0" borderId="2" xfId="0" applyNumberFormat="1" applyFont="1" applyBorder="1" applyAlignment="1">
      <alignment vertical="center"/>
    </xf>
    <xf numFmtId="0" fontId="12" fillId="0" borderId="1" xfId="0" applyFont="1" applyBorder="1" applyAlignment="1">
      <alignment wrapText="1"/>
    </xf>
    <xf numFmtId="164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/>
    </xf>
    <xf numFmtId="164" fontId="12" fillId="0" borderId="2" xfId="0" applyNumberFormat="1" applyFont="1" applyBorder="1" applyAlignment="1">
      <alignment horizontal="right"/>
    </xf>
    <xf numFmtId="0" fontId="12" fillId="0" borderId="1" xfId="0" applyFont="1" applyBorder="1" applyAlignment="1">
      <alignment vertical="center" wrapText="1"/>
    </xf>
    <xf numFmtId="164" fontId="19" fillId="0" borderId="1" xfId="0" applyNumberFormat="1" applyFont="1" applyBorder="1" applyAlignment="1">
      <alignment horizontal="right"/>
    </xf>
    <xf numFmtId="164" fontId="19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164" fontId="12" fillId="0" borderId="1" xfId="0" applyNumberFormat="1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/>
    </xf>
    <xf numFmtId="0" fontId="5" fillId="0" borderId="3" xfId="0" applyFont="1" applyBorder="1" applyAlignment="1">
      <alignment/>
    </xf>
    <xf numFmtId="164" fontId="8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0" fontId="20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 indent="3"/>
    </xf>
    <xf numFmtId="164" fontId="3" fillId="0" borderId="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3" fillId="0" borderId="2" xfId="0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49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indent="3"/>
    </xf>
    <xf numFmtId="164" fontId="13" fillId="0" borderId="2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/>
    </xf>
    <xf numFmtId="49" fontId="1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indent="3"/>
    </xf>
    <xf numFmtId="164" fontId="13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7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left" indent="2"/>
    </xf>
    <xf numFmtId="0" fontId="9" fillId="0" borderId="1" xfId="0" applyFont="1" applyFill="1" applyBorder="1" applyAlignment="1">
      <alignment horizontal="left" indent="1"/>
    </xf>
    <xf numFmtId="164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49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49" fontId="7" fillId="0" borderId="2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9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wrapText="1" indent="2"/>
    </xf>
    <xf numFmtId="164" fontId="3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left" indent="1"/>
    </xf>
    <xf numFmtId="0" fontId="3" fillId="0" borderId="2" xfId="0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20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/>
    </xf>
    <xf numFmtId="0" fontId="22" fillId="0" borderId="1" xfId="0" applyFont="1" applyBorder="1" applyAlignment="1">
      <alignment horizontal="left" indent="1"/>
    </xf>
    <xf numFmtId="0" fontId="22" fillId="0" borderId="1" xfId="0" applyFont="1" applyBorder="1" applyAlignment="1">
      <alignment horizontal="left" wrapText="1" indent="1"/>
    </xf>
    <xf numFmtId="164" fontId="9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1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indent="3"/>
    </xf>
    <xf numFmtId="0" fontId="3" fillId="0" borderId="4" xfId="0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1" fillId="0" borderId="1" xfId="0" applyFont="1" applyBorder="1" applyAlignment="1">
      <alignment horizontal="left" wrapText="1" indent="1"/>
    </xf>
    <xf numFmtId="169" fontId="2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164" fontId="7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0" fontId="20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5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4" fontId="11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2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wrapText="1"/>
    </xf>
    <xf numFmtId="164" fontId="0" fillId="0" borderId="5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 vertical="center" wrapText="1"/>
    </xf>
    <xf numFmtId="164" fontId="0" fillId="0" borderId="2" xfId="0" applyNumberFormat="1" applyFont="1" applyBorder="1" applyAlignment="1" applyProtection="1">
      <alignment horizontal="right" vertical="center"/>
      <protection locked="0"/>
    </xf>
    <xf numFmtId="2" fontId="0" fillId="0" borderId="2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wrapText="1" indent="2"/>
    </xf>
    <xf numFmtId="0" fontId="9" fillId="0" borderId="1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left" wrapText="1" indent="4"/>
    </xf>
    <xf numFmtId="0" fontId="0" fillId="0" borderId="1" xfId="0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indent="5"/>
    </xf>
    <xf numFmtId="0" fontId="9" fillId="0" borderId="1" xfId="0" applyFont="1" applyBorder="1" applyAlignment="1">
      <alignment horizontal="left" vertical="center" wrapText="1" indent="1"/>
    </xf>
    <xf numFmtId="0" fontId="27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164" fontId="3" fillId="0" borderId="0" xfId="0" applyNumberFormat="1" applyFont="1" applyBorder="1" applyAlignment="1">
      <alignment vertical="center"/>
    </xf>
    <xf numFmtId="0" fontId="22" fillId="0" borderId="1" xfId="0" applyFont="1" applyBorder="1" applyAlignment="1">
      <alignment horizontal="left" wrapText="1" indent="2"/>
    </xf>
    <xf numFmtId="0" fontId="22" fillId="0" borderId="1" xfId="0" applyFont="1" applyBorder="1" applyAlignment="1">
      <alignment horizontal="left" indent="3"/>
    </xf>
    <xf numFmtId="0" fontId="22" fillId="0" borderId="1" xfId="0" applyFont="1" applyBorder="1" applyAlignment="1">
      <alignment horizontal="left" wrapText="1" indent="3"/>
    </xf>
    <xf numFmtId="0" fontId="2" fillId="0" borderId="1" xfId="0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 wrapText="1"/>
    </xf>
    <xf numFmtId="169" fontId="26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9" fontId="0" fillId="0" borderId="0" xfId="0" applyNumberFormat="1" applyAlignment="1">
      <alignment/>
    </xf>
    <xf numFmtId="0" fontId="31" fillId="0" borderId="1" xfId="0" applyFont="1" applyBorder="1" applyAlignment="1">
      <alignment horizontal="left" wrapText="1"/>
    </xf>
    <xf numFmtId="169" fontId="3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3"/>
  <sheetViews>
    <sheetView zoomScaleSheetLayoutView="100" workbookViewId="0" topLeftCell="A1">
      <selection activeCell="N320" sqref="N320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4.00390625" style="0" customWidth="1"/>
    <col min="4" max="4" width="41.625" style="0" customWidth="1"/>
    <col min="5" max="5" width="13.00390625" style="0" customWidth="1"/>
    <col min="6" max="6" width="13.75390625" style="0" customWidth="1"/>
    <col min="7" max="7" width="13.125" style="0" customWidth="1"/>
    <col min="9" max="9" width="9.625" style="0" bestFit="1" customWidth="1"/>
  </cols>
  <sheetData>
    <row r="1" spans="4:7" ht="14.25" customHeight="1">
      <c r="D1" s="180"/>
      <c r="F1" s="180"/>
      <c r="G1" s="219" t="s">
        <v>287</v>
      </c>
    </row>
    <row r="2" spans="4:7" ht="14.25" customHeight="1">
      <c r="D2" s="180"/>
      <c r="F2" s="180"/>
      <c r="G2" s="218" t="s">
        <v>265</v>
      </c>
    </row>
    <row r="3" spans="4:7" ht="14.25" customHeight="1">
      <c r="D3" s="181"/>
      <c r="F3" s="181"/>
      <c r="G3" s="218" t="s">
        <v>266</v>
      </c>
    </row>
    <row r="4" spans="4:7" ht="14.25" customHeight="1">
      <c r="D4" s="181"/>
      <c r="F4" s="181"/>
      <c r="G4" s="218" t="s">
        <v>267</v>
      </c>
    </row>
    <row r="5" spans="4:7" ht="14.25" customHeight="1">
      <c r="D5" s="181"/>
      <c r="F5" s="181"/>
      <c r="G5" s="218" t="s">
        <v>293</v>
      </c>
    </row>
    <row r="6" spans="4:7" ht="14.25" customHeight="1">
      <c r="D6" s="181"/>
      <c r="F6" s="181"/>
      <c r="G6" s="218" t="s">
        <v>294</v>
      </c>
    </row>
    <row r="7" spans="4:7" ht="14.25" customHeight="1">
      <c r="D7" s="181"/>
      <c r="F7" s="181"/>
      <c r="G7" s="218" t="s">
        <v>295</v>
      </c>
    </row>
    <row r="8" spans="1:7" ht="18">
      <c r="A8" s="471" t="s">
        <v>292</v>
      </c>
      <c r="B8" s="471"/>
      <c r="C8" s="471"/>
      <c r="D8" s="471"/>
      <c r="E8" s="471"/>
      <c r="F8" s="471"/>
      <c r="G8" s="471"/>
    </row>
    <row r="9" spans="1:7" ht="15.75">
      <c r="A9" s="1" t="s">
        <v>0</v>
      </c>
      <c r="B9" s="1"/>
      <c r="C9" s="1"/>
      <c r="D9" s="1"/>
      <c r="E9" s="1"/>
      <c r="F9" s="1"/>
      <c r="G9" s="1"/>
    </row>
    <row r="10" spans="1:7" ht="15.75">
      <c r="A10" s="1" t="s">
        <v>1</v>
      </c>
      <c r="B10" s="1"/>
      <c r="C10" s="1"/>
      <c r="D10" s="1"/>
      <c r="E10" s="1"/>
      <c r="F10" s="1"/>
      <c r="G10" s="1"/>
    </row>
    <row r="11" spans="1:7" ht="11.25" customHeight="1">
      <c r="A11" s="1"/>
      <c r="B11" s="1"/>
      <c r="C11" s="1"/>
      <c r="D11" s="1"/>
      <c r="E11" s="1"/>
      <c r="F11" s="1"/>
      <c r="G11" s="1"/>
    </row>
    <row r="12" spans="1:7" ht="15" customHeight="1">
      <c r="A12" s="472" t="s">
        <v>81</v>
      </c>
      <c r="B12" s="472"/>
      <c r="C12" s="472"/>
      <c r="D12" s="472"/>
      <c r="E12" s="472"/>
      <c r="F12" s="472"/>
      <c r="G12" s="472"/>
    </row>
    <row r="13" spans="1:7" ht="12.75" customHeight="1">
      <c r="A13" s="164"/>
      <c r="B13" s="164"/>
      <c r="C13" s="164"/>
      <c r="D13" s="164"/>
      <c r="E13" s="164"/>
      <c r="F13" s="164"/>
      <c r="G13" s="170" t="s">
        <v>200</v>
      </c>
    </row>
    <row r="14" spans="1:7" ht="24.75" customHeight="1">
      <c r="A14" s="470" t="s">
        <v>2</v>
      </c>
      <c r="B14" s="470"/>
      <c r="C14" s="470" t="s">
        <v>34</v>
      </c>
      <c r="D14" s="470" t="s">
        <v>35</v>
      </c>
      <c r="E14" s="473" t="s">
        <v>296</v>
      </c>
      <c r="F14" s="473" t="s">
        <v>297</v>
      </c>
      <c r="G14" s="470" t="s">
        <v>303</v>
      </c>
    </row>
    <row r="15" spans="1:7" ht="36.75" customHeight="1">
      <c r="A15" s="3" t="s">
        <v>3</v>
      </c>
      <c r="B15" s="2" t="s">
        <v>4</v>
      </c>
      <c r="C15" s="470"/>
      <c r="D15" s="470"/>
      <c r="E15" s="474"/>
      <c r="F15" s="474"/>
      <c r="G15" s="470"/>
    </row>
    <row r="16" spans="1:7" ht="21" customHeight="1">
      <c r="A16" s="58"/>
      <c r="B16" s="57"/>
      <c r="C16" s="57"/>
      <c r="D16" s="168" t="s">
        <v>199</v>
      </c>
      <c r="E16" s="153"/>
      <c r="F16" s="178"/>
      <c r="G16" s="153"/>
    </row>
    <row r="17" spans="1:7" ht="14.25" customHeight="1">
      <c r="A17" s="58"/>
      <c r="B17" s="57"/>
      <c r="C17" s="57"/>
      <c r="D17" s="146" t="s">
        <v>5</v>
      </c>
      <c r="E17" s="145"/>
      <c r="F17" s="145"/>
      <c r="G17" s="145"/>
    </row>
    <row r="18" spans="1:7" s="151" customFormat="1" ht="19.5" customHeight="1">
      <c r="A18" s="147"/>
      <c r="B18" s="148"/>
      <c r="C18" s="148"/>
      <c r="D18" s="149" t="s">
        <v>183</v>
      </c>
      <c r="E18" s="150"/>
      <c r="F18" s="150"/>
      <c r="G18" s="150"/>
    </row>
    <row r="19" spans="1:7" s="151" customFormat="1" ht="30" customHeight="1">
      <c r="A19" s="147"/>
      <c r="B19" s="148"/>
      <c r="C19" s="148"/>
      <c r="D19" s="149" t="s">
        <v>263</v>
      </c>
      <c r="E19" s="150"/>
      <c r="F19" s="177"/>
      <c r="G19" s="150"/>
    </row>
    <row r="20" spans="1:9" ht="30.75" customHeight="1">
      <c r="A20" s="152"/>
      <c r="B20" s="152"/>
      <c r="C20" s="152"/>
      <c r="D20" s="169" t="s">
        <v>241</v>
      </c>
      <c r="E20" s="217">
        <f>E26+E62+E74+E110+E126+E144+E157+E183+E189+E219+E250+E272+E293+E317+E327+E356+E380+E427+E444+E479+E506+E508+E535+E561+E679+E725+E727</f>
        <v>92507.5</v>
      </c>
      <c r="F20" s="217">
        <f>F26+F62+F74+F110+F126+F144+F157+F183+F189+F219+F250+F272+F293+F317+F327+F356+F380+F427+F444+F479+F506+F508+F535+F561+F679+F725+F727</f>
        <v>97395.5</v>
      </c>
      <c r="G20" s="217">
        <f>G26+G62+G74+G110+G126+G144+G157+G183+G189+G219+G250+G272+G293+G317+G327+G356+G380+G427+G444+G479+G506+G508+G535+G561+G679+G725+G727</f>
        <v>99836.1</v>
      </c>
      <c r="I20" s="221"/>
    </row>
    <row r="21" spans="1:11" ht="18.75" customHeight="1">
      <c r="A21" s="8"/>
      <c r="B21" s="8"/>
      <c r="C21" s="8"/>
      <c r="D21" s="146" t="s">
        <v>5</v>
      </c>
      <c r="E21" s="10"/>
      <c r="F21" s="10"/>
      <c r="G21" s="10"/>
      <c r="I21" s="226"/>
      <c r="J21" s="226"/>
      <c r="K21" s="226"/>
    </row>
    <row r="22" spans="1:9" s="298" customFormat="1" ht="16.5" customHeight="1">
      <c r="A22" s="295"/>
      <c r="B22" s="295"/>
      <c r="C22" s="295"/>
      <c r="D22" s="296" t="s">
        <v>320</v>
      </c>
      <c r="E22" s="297">
        <f>E28+E63+E76+E112+E159+E191+E221+E252+E274+E295+E319+E329+E358+E446+E481+E510+E609+E628+E650+E681+E725+E506+E727</f>
        <v>32893.7</v>
      </c>
      <c r="F22" s="297">
        <f>F28+F63+F76+F112+F159+F191+F221+F252+F274+F295+F319+F329+F358+F446+F481+F510+F609+F628+F650+F681+F725+F506+F727</f>
        <v>33466.100000000006</v>
      </c>
      <c r="G22" s="297">
        <f>G28+G63+G76+G112+G159+G191+G221+G252+G274+G295+G319+G329+G358+G446+G481+G510+G609+G628+G650+G681+G725+G506+G727</f>
        <v>33569.9</v>
      </c>
      <c r="I22" s="299"/>
    </row>
    <row r="23" spans="1:9" s="298" customFormat="1" ht="15.75" customHeight="1">
      <c r="A23" s="295"/>
      <c r="B23" s="295"/>
      <c r="C23" s="295"/>
      <c r="D23" s="296" t="s">
        <v>321</v>
      </c>
      <c r="E23" s="297">
        <f>E41+E89+E115+E128+E146+E167+E198+E229+E255+E277+E298+E337+E361+E429+E459+E487+E563+E584+E593+E658+E685</f>
        <v>24976.300000000003</v>
      </c>
      <c r="F23" s="297">
        <f>F41+F89+F115+F128+F146+F167+F198+F229+F255+F277+F298+F337+F361+F429+F459+F487+F563+F584+F593+F658+F685</f>
        <v>26381.700000000004</v>
      </c>
      <c r="G23" s="297">
        <f>G41+G89+G115+G128+G146+G167+G198+G229+G255+G277+G298+G337+G361+G429+G459+G487+G563+G584+G593+G658+G685</f>
        <v>29796.399999999998</v>
      </c>
      <c r="I23" s="299"/>
    </row>
    <row r="24" spans="1:7" s="298" customFormat="1" ht="15.75" customHeight="1">
      <c r="A24" s="295"/>
      <c r="B24" s="295"/>
      <c r="C24" s="295"/>
      <c r="D24" s="296" t="s">
        <v>319</v>
      </c>
      <c r="E24" s="297">
        <f>E44+E92+E118+E131+E149+E170+E201+E232+E258+E280+E301+E322+E340+E364+E432+E462+E490+E519+E566+E587+E596+E613+E632+E661+E688</f>
        <v>34637.5</v>
      </c>
      <c r="F24" s="297">
        <f>F44+F92+F118+F131+F149+F170+F201+F232+F258+F280+F301+F322+F340+F364+F432+F462+F490+F519+F566+F587+F596+F613+F632+F661+F688</f>
        <v>37547.69999999999</v>
      </c>
      <c r="G24" s="297">
        <f>G44+G92+G118+G131+G149+G170+G201+G232+G258+G280+G301+G322+G340+G364+G432+G462+G490+G519+G566+G587+G596+G613+G632+G661+G688</f>
        <v>36469.799999999996</v>
      </c>
    </row>
    <row r="25" spans="1:7" ht="12" customHeight="1">
      <c r="A25" s="8"/>
      <c r="B25" s="8"/>
      <c r="C25" s="8"/>
      <c r="D25" s="146"/>
      <c r="E25" s="10"/>
      <c r="F25" s="10"/>
      <c r="G25" s="10"/>
    </row>
    <row r="26" spans="1:9" ht="18" customHeight="1">
      <c r="A26" s="12"/>
      <c r="B26" s="11"/>
      <c r="C26" s="11"/>
      <c r="D26" s="252" t="s">
        <v>18</v>
      </c>
      <c r="E26" s="253">
        <f>E28+E41+E44</f>
        <v>37638.7</v>
      </c>
      <c r="F26" s="253">
        <f>F28+F41+F44</f>
        <v>38428.3</v>
      </c>
      <c r="G26" s="253">
        <f>G28+G41+G44</f>
        <v>42000.700000000004</v>
      </c>
      <c r="I26" s="221"/>
    </row>
    <row r="27" spans="1:7" ht="12.75" customHeight="1">
      <c r="A27" s="8"/>
      <c r="B27" s="8"/>
      <c r="C27" s="8"/>
      <c r="D27" s="9" t="s">
        <v>6</v>
      </c>
      <c r="E27" s="88"/>
      <c r="F27" s="88"/>
      <c r="G27" s="88"/>
    </row>
    <row r="28" spans="1:7" ht="19.5" customHeight="1">
      <c r="A28" s="8"/>
      <c r="B28" s="8"/>
      <c r="C28" s="8"/>
      <c r="D28" s="248" t="s">
        <v>316</v>
      </c>
      <c r="E28" s="256">
        <f>E29+E32+E36+E37+E38+E39</f>
        <v>17683.5</v>
      </c>
      <c r="F28" s="256">
        <f>F29+F32+F36+F37+F38+F39</f>
        <v>18185.2</v>
      </c>
      <c r="G28" s="256">
        <f>G29+G32+G36+G37+G38+G39</f>
        <v>18213.300000000003</v>
      </c>
    </row>
    <row r="29" spans="1:7" s="298" customFormat="1" ht="15">
      <c r="A29" s="295"/>
      <c r="B29" s="295"/>
      <c r="C29" s="295"/>
      <c r="D29" s="300" t="s">
        <v>8</v>
      </c>
      <c r="E29" s="301">
        <f>E30+E31</f>
        <v>10780.8</v>
      </c>
      <c r="F29" s="301">
        <f>F30+F31</f>
        <v>11200.4</v>
      </c>
      <c r="G29" s="301">
        <f>G30+G31</f>
        <v>11134.5</v>
      </c>
    </row>
    <row r="30" spans="1:9" s="298" customFormat="1" ht="12.75">
      <c r="A30" s="302" t="s">
        <v>84</v>
      </c>
      <c r="B30" s="302" t="s">
        <v>122</v>
      </c>
      <c r="C30" s="303">
        <v>211</v>
      </c>
      <c r="D30" s="304" t="s">
        <v>85</v>
      </c>
      <c r="E30" s="305">
        <v>761.9</v>
      </c>
      <c r="F30" s="305">
        <v>786.9</v>
      </c>
      <c r="G30" s="305">
        <v>761.9</v>
      </c>
      <c r="I30" s="306"/>
    </row>
    <row r="31" spans="1:7" s="298" customFormat="1" ht="12.75">
      <c r="A31" s="307" t="s">
        <v>9</v>
      </c>
      <c r="B31" s="307" t="s">
        <v>123</v>
      </c>
      <c r="C31" s="307">
        <v>211</v>
      </c>
      <c r="D31" s="308" t="s">
        <v>8</v>
      </c>
      <c r="E31" s="305">
        <v>10018.9</v>
      </c>
      <c r="F31" s="305">
        <v>10413.5</v>
      </c>
      <c r="G31" s="305">
        <v>10372.6</v>
      </c>
    </row>
    <row r="32" spans="1:7" s="298" customFormat="1" ht="15">
      <c r="A32" s="307"/>
      <c r="B32" s="307"/>
      <c r="C32" s="307"/>
      <c r="D32" s="300" t="s">
        <v>298</v>
      </c>
      <c r="E32" s="301">
        <f>E33+E34+E35</f>
        <v>1060.7</v>
      </c>
      <c r="F32" s="301">
        <f>F33+F34+F35</f>
        <v>1060.7</v>
      </c>
      <c r="G32" s="301">
        <f>G33+G34+G35</f>
        <v>1456.1</v>
      </c>
    </row>
    <row r="33" spans="1:7" s="298" customFormat="1" ht="12.75">
      <c r="A33" s="307" t="s">
        <v>88</v>
      </c>
      <c r="B33" s="307" t="s">
        <v>124</v>
      </c>
      <c r="C33" s="307">
        <v>211</v>
      </c>
      <c r="D33" s="308" t="s">
        <v>299</v>
      </c>
      <c r="E33" s="305">
        <v>646.2</v>
      </c>
      <c r="F33" s="305">
        <v>646.2</v>
      </c>
      <c r="G33" s="305">
        <v>646.3</v>
      </c>
    </row>
    <row r="34" spans="1:7" s="298" customFormat="1" ht="12.75">
      <c r="A34" s="307" t="s">
        <v>88</v>
      </c>
      <c r="B34" s="307" t="s">
        <v>123</v>
      </c>
      <c r="C34" s="307">
        <v>211</v>
      </c>
      <c r="D34" s="308" t="s">
        <v>298</v>
      </c>
      <c r="E34" s="309">
        <v>414.5</v>
      </c>
      <c r="F34" s="309">
        <v>414.5</v>
      </c>
      <c r="G34" s="309">
        <v>364.1</v>
      </c>
    </row>
    <row r="35" spans="1:7" s="298" customFormat="1" ht="12.75">
      <c r="A35" s="307"/>
      <c r="B35" s="307"/>
      <c r="C35" s="307" t="s">
        <v>11</v>
      </c>
      <c r="D35" s="308" t="s">
        <v>300</v>
      </c>
      <c r="E35" s="309"/>
      <c r="F35" s="309"/>
      <c r="G35" s="309">
        <v>445.7</v>
      </c>
    </row>
    <row r="36" spans="1:7" s="298" customFormat="1" ht="28.5">
      <c r="A36" s="307" t="s">
        <v>125</v>
      </c>
      <c r="B36" s="307" t="s">
        <v>123</v>
      </c>
      <c r="C36" s="307" t="s">
        <v>11</v>
      </c>
      <c r="D36" s="310" t="s">
        <v>244</v>
      </c>
      <c r="E36" s="311">
        <v>1079</v>
      </c>
      <c r="F36" s="311">
        <v>1079</v>
      </c>
      <c r="G36" s="311">
        <v>1070.1</v>
      </c>
    </row>
    <row r="37" spans="1:7" s="298" customFormat="1" ht="15">
      <c r="A37" s="307" t="s">
        <v>10</v>
      </c>
      <c r="B37" s="307" t="s">
        <v>123</v>
      </c>
      <c r="C37" s="307" t="s">
        <v>11</v>
      </c>
      <c r="D37" s="312" t="s">
        <v>12</v>
      </c>
      <c r="E37" s="311">
        <v>3417</v>
      </c>
      <c r="F37" s="311">
        <v>3417</v>
      </c>
      <c r="G37" s="311">
        <v>3442</v>
      </c>
    </row>
    <row r="38" spans="1:7" s="298" customFormat="1" ht="15">
      <c r="A38" s="307"/>
      <c r="B38" s="307"/>
      <c r="C38" s="307" t="s">
        <v>11</v>
      </c>
      <c r="D38" s="312" t="s">
        <v>181</v>
      </c>
      <c r="E38" s="311">
        <v>611.9</v>
      </c>
      <c r="F38" s="311">
        <v>628.4</v>
      </c>
      <c r="G38" s="311">
        <v>222.2</v>
      </c>
    </row>
    <row r="39" spans="1:7" s="298" customFormat="1" ht="15">
      <c r="A39" s="307"/>
      <c r="B39" s="307"/>
      <c r="C39" s="307" t="s">
        <v>11</v>
      </c>
      <c r="D39" s="312" t="s">
        <v>317</v>
      </c>
      <c r="E39" s="311">
        <v>734.1</v>
      </c>
      <c r="F39" s="311">
        <v>799.7</v>
      </c>
      <c r="G39" s="311">
        <v>888.4</v>
      </c>
    </row>
    <row r="40" spans="1:7" ht="15">
      <c r="A40" s="184"/>
      <c r="B40" s="184"/>
      <c r="C40" s="184"/>
      <c r="D40" s="71"/>
      <c r="E40" s="96"/>
      <c r="F40" s="96"/>
      <c r="G40" s="96"/>
    </row>
    <row r="41" spans="1:7" ht="18" customHeight="1">
      <c r="A41" s="184"/>
      <c r="B41" s="184"/>
      <c r="C41" s="184"/>
      <c r="D41" s="248" t="s">
        <v>230</v>
      </c>
      <c r="E41" s="257">
        <f>E42+E43</f>
        <v>11600.2</v>
      </c>
      <c r="F41" s="257">
        <f>F42+F43</f>
        <v>11534.6</v>
      </c>
      <c r="G41" s="257">
        <f>G42+G43</f>
        <v>14363.7</v>
      </c>
    </row>
    <row r="42" spans="1:7" s="298" customFormat="1" ht="15">
      <c r="A42" s="307" t="s">
        <v>13</v>
      </c>
      <c r="B42" s="307" t="s">
        <v>112</v>
      </c>
      <c r="C42" s="307" t="s">
        <v>11</v>
      </c>
      <c r="D42" s="312" t="s">
        <v>318</v>
      </c>
      <c r="E42" s="313">
        <v>11600.2</v>
      </c>
      <c r="F42" s="313">
        <v>11534.6</v>
      </c>
      <c r="G42" s="313">
        <v>14363.7</v>
      </c>
    </row>
    <row r="43" spans="1:7" ht="12.75">
      <c r="A43" s="184"/>
      <c r="B43" s="184"/>
      <c r="C43" s="184"/>
      <c r="D43" s="228"/>
      <c r="E43" s="240"/>
      <c r="F43" s="240"/>
      <c r="G43" s="240"/>
    </row>
    <row r="44" spans="1:7" ht="15">
      <c r="A44" s="184"/>
      <c r="B44" s="184"/>
      <c r="C44" s="184"/>
      <c r="D44" s="248" t="s">
        <v>319</v>
      </c>
      <c r="E44" s="257">
        <f>E45+E50+E51+E53</f>
        <v>8355</v>
      </c>
      <c r="F44" s="257">
        <f>F45+F50+F51+F53</f>
        <v>8708.5</v>
      </c>
      <c r="G44" s="257">
        <f>G45+G50+G51+G53</f>
        <v>9423.699999999999</v>
      </c>
    </row>
    <row r="45" spans="1:7" s="298" customFormat="1" ht="17.25" customHeight="1">
      <c r="A45" s="307"/>
      <c r="B45" s="307"/>
      <c r="C45" s="307"/>
      <c r="D45" s="314" t="s">
        <v>120</v>
      </c>
      <c r="E45" s="315">
        <f>E46+E47+E48</f>
        <v>4039.9</v>
      </c>
      <c r="F45" s="315">
        <f>F46+F47+F48</f>
        <v>4082</v>
      </c>
      <c r="G45" s="315">
        <f>G46+G47+G48</f>
        <v>4306</v>
      </c>
    </row>
    <row r="46" spans="1:9" s="298" customFormat="1" ht="12.75" hidden="1">
      <c r="A46" s="307"/>
      <c r="B46" s="307"/>
      <c r="C46" s="307"/>
      <c r="D46" s="308"/>
      <c r="E46" s="316"/>
      <c r="F46" s="316"/>
      <c r="G46" s="316"/>
      <c r="I46" s="299"/>
    </row>
    <row r="47" spans="1:7" s="298" customFormat="1" ht="12.75">
      <c r="A47" s="307" t="s">
        <v>16</v>
      </c>
      <c r="B47" s="307" t="s">
        <v>139</v>
      </c>
      <c r="C47" s="307" t="s">
        <v>11</v>
      </c>
      <c r="D47" s="308" t="s">
        <v>140</v>
      </c>
      <c r="E47" s="316">
        <v>2196.9</v>
      </c>
      <c r="F47" s="316">
        <v>2239</v>
      </c>
      <c r="G47" s="316">
        <v>2221.3</v>
      </c>
    </row>
    <row r="48" spans="1:7" s="298" customFormat="1" ht="12.75">
      <c r="A48" s="307" t="s">
        <v>16</v>
      </c>
      <c r="B48" s="307" t="s">
        <v>118</v>
      </c>
      <c r="C48" s="307" t="s">
        <v>11</v>
      </c>
      <c r="D48" s="317" t="s">
        <v>142</v>
      </c>
      <c r="E48" s="316">
        <v>1843</v>
      </c>
      <c r="F48" s="316">
        <v>1843</v>
      </c>
      <c r="G48" s="316">
        <v>2084.7</v>
      </c>
    </row>
    <row r="49" spans="1:7" s="298" customFormat="1" ht="14.25">
      <c r="A49" s="307"/>
      <c r="B49" s="307"/>
      <c r="C49" s="307"/>
      <c r="D49" s="318"/>
      <c r="E49" s="319"/>
      <c r="F49" s="319"/>
      <c r="G49" s="319"/>
    </row>
    <row r="50" spans="1:7" s="298" customFormat="1" ht="19.5" customHeight="1">
      <c r="A50" s="307" t="s">
        <v>16</v>
      </c>
      <c r="B50" s="307" t="s">
        <v>17</v>
      </c>
      <c r="C50" s="307" t="s">
        <v>11</v>
      </c>
      <c r="D50" s="320" t="s">
        <v>291</v>
      </c>
      <c r="E50" s="319">
        <v>1260</v>
      </c>
      <c r="F50" s="319">
        <v>1286.4</v>
      </c>
      <c r="G50" s="319">
        <v>1434</v>
      </c>
    </row>
    <row r="51" spans="1:7" s="322" customFormat="1" ht="20.25" customHeight="1">
      <c r="A51" s="307" t="s">
        <v>16</v>
      </c>
      <c r="B51" s="307" t="s">
        <v>118</v>
      </c>
      <c r="C51" s="307" t="s">
        <v>11</v>
      </c>
      <c r="D51" s="321" t="s">
        <v>33</v>
      </c>
      <c r="E51" s="315">
        <v>2387.4</v>
      </c>
      <c r="F51" s="315">
        <v>2582.4</v>
      </c>
      <c r="G51" s="315">
        <v>2614.9</v>
      </c>
    </row>
    <row r="52" spans="1:7" s="322" customFormat="1" ht="13.5" customHeight="1">
      <c r="A52" s="307"/>
      <c r="B52" s="307"/>
      <c r="C52" s="307"/>
      <c r="D52" s="323"/>
      <c r="E52" s="324"/>
      <c r="F52" s="324"/>
      <c r="G52" s="324"/>
    </row>
    <row r="53" spans="1:7" s="298" customFormat="1" ht="15">
      <c r="A53" s="307" t="s">
        <v>19</v>
      </c>
      <c r="B53" s="307" t="s">
        <v>126</v>
      </c>
      <c r="C53" s="307" t="s">
        <v>11</v>
      </c>
      <c r="D53" s="312" t="s">
        <v>20</v>
      </c>
      <c r="E53" s="325">
        <v>667.7</v>
      </c>
      <c r="F53" s="325">
        <v>757.7</v>
      </c>
      <c r="G53" s="325">
        <v>1068.8</v>
      </c>
    </row>
    <row r="54" spans="1:9" ht="15" hidden="1">
      <c r="A54" s="184"/>
      <c r="B54" s="184"/>
      <c r="C54" s="184"/>
      <c r="D54" s="7" t="s">
        <v>97</v>
      </c>
      <c r="E54" s="99">
        <f>E55+E56+E57+E58+E59</f>
        <v>0</v>
      </c>
      <c r="F54" s="99">
        <f>F55+F56+F57+F58+F59+F60</f>
        <v>0</v>
      </c>
      <c r="G54" s="99">
        <f>G55+G56+G57+G58+G59+G60</f>
        <v>0</v>
      </c>
      <c r="I54" s="48"/>
    </row>
    <row r="55" spans="1:7" ht="14.25" hidden="1">
      <c r="A55" s="184" t="s">
        <v>21</v>
      </c>
      <c r="B55" s="184" t="s">
        <v>31</v>
      </c>
      <c r="C55" s="184" t="s">
        <v>11</v>
      </c>
      <c r="D55" s="18" t="s">
        <v>65</v>
      </c>
      <c r="E55" s="97"/>
      <c r="F55" s="97"/>
      <c r="G55" s="97"/>
    </row>
    <row r="56" spans="1:7" ht="14.25" hidden="1">
      <c r="A56" s="184" t="s">
        <v>21</v>
      </c>
      <c r="B56" s="184" t="s">
        <v>37</v>
      </c>
      <c r="C56" s="184" t="s">
        <v>11</v>
      </c>
      <c r="D56" s="18" t="s">
        <v>109</v>
      </c>
      <c r="E56" s="97"/>
      <c r="F56" s="97"/>
      <c r="G56" s="97"/>
    </row>
    <row r="57" spans="1:7" ht="14.25" hidden="1">
      <c r="A57" s="184" t="s">
        <v>21</v>
      </c>
      <c r="B57" s="184" t="s">
        <v>31</v>
      </c>
      <c r="C57" s="184" t="s">
        <v>11</v>
      </c>
      <c r="D57" s="18" t="s">
        <v>146</v>
      </c>
      <c r="E57" s="97"/>
      <c r="F57" s="97"/>
      <c r="G57" s="97"/>
    </row>
    <row r="58" spans="1:7" ht="14.25" hidden="1">
      <c r="A58" s="184" t="s">
        <v>21</v>
      </c>
      <c r="B58" s="184" t="s">
        <v>38</v>
      </c>
      <c r="C58" s="184" t="s">
        <v>11</v>
      </c>
      <c r="D58" s="18" t="s">
        <v>40</v>
      </c>
      <c r="E58" s="97"/>
      <c r="F58" s="97"/>
      <c r="G58" s="97"/>
    </row>
    <row r="59" spans="1:7" ht="14.25" hidden="1">
      <c r="A59" s="184" t="s">
        <v>87</v>
      </c>
      <c r="B59" s="184" t="s">
        <v>15</v>
      </c>
      <c r="C59" s="184" t="s">
        <v>11</v>
      </c>
      <c r="D59" s="18" t="s">
        <v>39</v>
      </c>
      <c r="E59" s="97"/>
      <c r="F59" s="97"/>
      <c r="G59" s="97"/>
    </row>
    <row r="60" spans="1:7" ht="14.25" hidden="1">
      <c r="A60" s="184" t="s">
        <v>21</v>
      </c>
      <c r="B60" s="184" t="s">
        <v>37</v>
      </c>
      <c r="C60" s="184" t="s">
        <v>11</v>
      </c>
      <c r="D60" s="18" t="s">
        <v>269</v>
      </c>
      <c r="E60" s="97"/>
      <c r="F60" s="97"/>
      <c r="G60" s="97"/>
    </row>
    <row r="61" spans="1:7" ht="14.25">
      <c r="A61" s="184"/>
      <c r="B61" s="184"/>
      <c r="C61" s="184"/>
      <c r="D61" s="18"/>
      <c r="E61" s="97"/>
      <c r="F61" s="97"/>
      <c r="G61" s="97"/>
    </row>
    <row r="62" spans="1:7" ht="16.5" customHeight="1">
      <c r="A62" s="187"/>
      <c r="B62" s="188"/>
      <c r="C62" s="188"/>
      <c r="D62" s="254" t="s">
        <v>144</v>
      </c>
      <c r="E62" s="255">
        <f>E64+E67+E72+E71</f>
        <v>948.5</v>
      </c>
      <c r="F62" s="255">
        <f>F64+F67+F72+F71</f>
        <v>958.8</v>
      </c>
      <c r="G62" s="255">
        <f>G64+G67+G72+G71</f>
        <v>975.9</v>
      </c>
    </row>
    <row r="63" spans="1:7" ht="13.5" customHeight="1">
      <c r="A63" s="249"/>
      <c r="B63" s="250"/>
      <c r="C63" s="250"/>
      <c r="D63" s="248" t="s">
        <v>316</v>
      </c>
      <c r="E63" s="251">
        <f>E64+E67+E71+E72</f>
        <v>948.5</v>
      </c>
      <c r="F63" s="251">
        <f>F64+F67+F71+F72</f>
        <v>958.8</v>
      </c>
      <c r="G63" s="251">
        <f>G64+G67+G71+G72</f>
        <v>975.9</v>
      </c>
    </row>
    <row r="64" spans="1:7" s="330" customFormat="1" ht="16.5" customHeight="1">
      <c r="A64" s="326"/>
      <c r="B64" s="327"/>
      <c r="C64" s="327"/>
      <c r="D64" s="328" t="s">
        <v>8</v>
      </c>
      <c r="E64" s="329">
        <f>E65+E66</f>
        <v>668</v>
      </c>
      <c r="F64" s="329">
        <f>F65+F66</f>
        <v>678.3</v>
      </c>
      <c r="G64" s="329">
        <f>G65+G66</f>
        <v>686.3</v>
      </c>
    </row>
    <row r="65" spans="1:7" s="298" customFormat="1" ht="15" customHeight="1">
      <c r="A65" s="331" t="s">
        <v>84</v>
      </c>
      <c r="B65" s="331" t="s">
        <v>122</v>
      </c>
      <c r="C65" s="332">
        <v>212</v>
      </c>
      <c r="D65" s="304" t="s">
        <v>85</v>
      </c>
      <c r="E65" s="333">
        <v>104</v>
      </c>
      <c r="F65" s="333">
        <v>114.3</v>
      </c>
      <c r="G65" s="333">
        <v>114.3</v>
      </c>
    </row>
    <row r="66" spans="1:7" s="298" customFormat="1" ht="13.5" customHeight="1">
      <c r="A66" s="334" t="s">
        <v>9</v>
      </c>
      <c r="B66" s="334" t="s">
        <v>123</v>
      </c>
      <c r="C66" s="334" t="s">
        <v>24</v>
      </c>
      <c r="D66" s="308" t="s">
        <v>8</v>
      </c>
      <c r="E66" s="333">
        <v>564</v>
      </c>
      <c r="F66" s="333">
        <v>564</v>
      </c>
      <c r="G66" s="333">
        <v>572</v>
      </c>
    </row>
    <row r="67" spans="1:7" s="298" customFormat="1" ht="13.5" customHeight="1">
      <c r="A67" s="334"/>
      <c r="B67" s="334"/>
      <c r="C67" s="334"/>
      <c r="D67" s="335" t="s">
        <v>301</v>
      </c>
      <c r="E67" s="329">
        <f>E68+E69+E70</f>
        <v>68.5</v>
      </c>
      <c r="F67" s="329">
        <f>F68+F69+F70</f>
        <v>68.5</v>
      </c>
      <c r="G67" s="329">
        <f>G68+G69+G70</f>
        <v>102.6</v>
      </c>
    </row>
    <row r="68" spans="1:7" s="298" customFormat="1" ht="13.5" customHeight="1">
      <c r="A68" s="334" t="s">
        <v>88</v>
      </c>
      <c r="B68" s="334" t="s">
        <v>124</v>
      </c>
      <c r="C68" s="334" t="s">
        <v>24</v>
      </c>
      <c r="D68" s="308" t="s">
        <v>299</v>
      </c>
      <c r="E68" s="333">
        <v>51.5</v>
      </c>
      <c r="F68" s="333">
        <v>51.5</v>
      </c>
      <c r="G68" s="333">
        <v>71.6</v>
      </c>
    </row>
    <row r="69" spans="1:7" s="298" customFormat="1" ht="13.5" customHeight="1">
      <c r="A69" s="334" t="s">
        <v>88</v>
      </c>
      <c r="B69" s="334" t="s">
        <v>123</v>
      </c>
      <c r="C69" s="334" t="s">
        <v>24</v>
      </c>
      <c r="D69" s="308" t="s">
        <v>298</v>
      </c>
      <c r="E69" s="333">
        <v>17</v>
      </c>
      <c r="F69" s="333">
        <v>17</v>
      </c>
      <c r="G69" s="333">
        <v>14</v>
      </c>
    </row>
    <row r="70" spans="1:7" s="298" customFormat="1" ht="13.5" customHeight="1">
      <c r="A70" s="334"/>
      <c r="B70" s="334"/>
      <c r="C70" s="334" t="s">
        <v>24</v>
      </c>
      <c r="D70" s="308" t="s">
        <v>300</v>
      </c>
      <c r="E70" s="333"/>
      <c r="F70" s="333"/>
      <c r="G70" s="333">
        <v>17</v>
      </c>
    </row>
    <row r="71" spans="1:7" s="298" customFormat="1" ht="28.5" customHeight="1">
      <c r="A71" s="307" t="s">
        <v>125</v>
      </c>
      <c r="B71" s="307" t="s">
        <v>123</v>
      </c>
      <c r="C71" s="307" t="s">
        <v>24</v>
      </c>
      <c r="D71" s="310" t="s">
        <v>244</v>
      </c>
      <c r="E71" s="329">
        <v>41</v>
      </c>
      <c r="F71" s="329">
        <v>41</v>
      </c>
      <c r="G71" s="329">
        <v>44</v>
      </c>
    </row>
    <row r="72" spans="1:7" s="298" customFormat="1" ht="15" customHeight="1">
      <c r="A72" s="334" t="s">
        <v>10</v>
      </c>
      <c r="B72" s="334" t="s">
        <v>123</v>
      </c>
      <c r="C72" s="334" t="s">
        <v>24</v>
      </c>
      <c r="D72" s="312" t="s">
        <v>12</v>
      </c>
      <c r="E72" s="329">
        <v>171</v>
      </c>
      <c r="F72" s="329">
        <v>171</v>
      </c>
      <c r="G72" s="329">
        <v>143</v>
      </c>
    </row>
    <row r="73" spans="1:7" ht="15" customHeight="1">
      <c r="A73" s="191"/>
      <c r="B73" s="191"/>
      <c r="C73" s="191"/>
      <c r="D73" s="71"/>
      <c r="E73" s="102"/>
      <c r="F73" s="102"/>
      <c r="G73" s="102"/>
    </row>
    <row r="74" spans="1:7" ht="20.25" customHeight="1">
      <c r="A74" s="191"/>
      <c r="B74" s="191"/>
      <c r="C74" s="191"/>
      <c r="D74" s="258" t="s">
        <v>22</v>
      </c>
      <c r="E74" s="259">
        <f>E76+E89+E92</f>
        <v>13223.7</v>
      </c>
      <c r="F74" s="259">
        <f>F76+F89+F92</f>
        <v>13397.8</v>
      </c>
      <c r="G74" s="259">
        <f>G76+G89+G92</f>
        <v>12992.5</v>
      </c>
    </row>
    <row r="75" spans="1:7" ht="12.75" customHeight="1">
      <c r="A75" s="189"/>
      <c r="B75" s="189"/>
      <c r="C75" s="189"/>
      <c r="D75" s="19" t="s">
        <v>5</v>
      </c>
      <c r="E75" s="10"/>
      <c r="F75" s="10"/>
      <c r="G75" s="10"/>
    </row>
    <row r="76" spans="1:7" ht="15">
      <c r="A76" s="190"/>
      <c r="B76" s="190"/>
      <c r="C76" s="190"/>
      <c r="D76" s="248" t="s">
        <v>316</v>
      </c>
      <c r="E76" s="251">
        <f>E77+E80+E84+E85+E86+E87</f>
        <v>5914.6</v>
      </c>
      <c r="F76" s="251">
        <f>F77+F80+F84+F85+F86+F87</f>
        <v>6015.5</v>
      </c>
      <c r="G76" s="251">
        <f>G77+G80+G84+G85+G86+G87</f>
        <v>5851.500000000001</v>
      </c>
    </row>
    <row r="77" spans="1:7" s="298" customFormat="1" ht="15">
      <c r="A77" s="332"/>
      <c r="B77" s="332"/>
      <c r="C77" s="332"/>
      <c r="D77" s="300" t="s">
        <v>8</v>
      </c>
      <c r="E77" s="297">
        <f>E78+E79</f>
        <v>3915.5</v>
      </c>
      <c r="F77" s="297">
        <f>F78+F79</f>
        <v>4016.4</v>
      </c>
      <c r="G77" s="297">
        <f>G78+G79</f>
        <v>3569.9</v>
      </c>
    </row>
    <row r="78" spans="1:7" s="306" customFormat="1" ht="14.25">
      <c r="A78" s="331" t="s">
        <v>84</v>
      </c>
      <c r="B78" s="331" t="s">
        <v>122</v>
      </c>
      <c r="C78" s="332">
        <v>213</v>
      </c>
      <c r="D78" s="304" t="s">
        <v>85</v>
      </c>
      <c r="E78" s="336" t="s">
        <v>304</v>
      </c>
      <c r="F78" s="336" t="s">
        <v>307</v>
      </c>
      <c r="G78" s="336" t="s">
        <v>325</v>
      </c>
    </row>
    <row r="79" spans="1:7" s="306" customFormat="1" ht="14.25">
      <c r="A79" s="334" t="s">
        <v>9</v>
      </c>
      <c r="B79" s="334" t="s">
        <v>123</v>
      </c>
      <c r="C79" s="334" t="s">
        <v>23</v>
      </c>
      <c r="D79" s="308" t="s">
        <v>8</v>
      </c>
      <c r="E79" s="336" t="s">
        <v>305</v>
      </c>
      <c r="F79" s="336" t="s">
        <v>308</v>
      </c>
      <c r="G79" s="336" t="s">
        <v>326</v>
      </c>
    </row>
    <row r="80" spans="1:7" s="306" customFormat="1" ht="15">
      <c r="A80" s="334"/>
      <c r="B80" s="334"/>
      <c r="C80" s="334"/>
      <c r="D80" s="337" t="s">
        <v>298</v>
      </c>
      <c r="E80" s="297">
        <f>E81+E82+E83</f>
        <v>370.1</v>
      </c>
      <c r="F80" s="297">
        <f>F81+F82+F83</f>
        <v>370.1</v>
      </c>
      <c r="G80" s="297">
        <f>G81+G82+G83</f>
        <v>470.7</v>
      </c>
    </row>
    <row r="81" spans="1:7" s="298" customFormat="1" ht="12.75">
      <c r="A81" s="334" t="s">
        <v>88</v>
      </c>
      <c r="B81" s="334" t="s">
        <v>124</v>
      </c>
      <c r="C81" s="334" t="s">
        <v>23</v>
      </c>
      <c r="D81" s="308" t="s">
        <v>299</v>
      </c>
      <c r="E81" s="338">
        <v>222.5</v>
      </c>
      <c r="F81" s="338">
        <v>222.5</v>
      </c>
      <c r="G81" s="309">
        <v>216.8</v>
      </c>
    </row>
    <row r="82" spans="1:7" s="298" customFormat="1" ht="12.75">
      <c r="A82" s="334" t="s">
        <v>88</v>
      </c>
      <c r="B82" s="334" t="s">
        <v>123</v>
      </c>
      <c r="C82" s="334" t="s">
        <v>23</v>
      </c>
      <c r="D82" s="308" t="s">
        <v>298</v>
      </c>
      <c r="E82" s="338">
        <v>147.6</v>
      </c>
      <c r="F82" s="338">
        <v>147.6</v>
      </c>
      <c r="G82" s="309">
        <v>114.2</v>
      </c>
    </row>
    <row r="83" spans="1:7" s="298" customFormat="1" ht="12.75">
      <c r="A83" s="334"/>
      <c r="B83" s="334"/>
      <c r="C83" s="334" t="s">
        <v>23</v>
      </c>
      <c r="D83" s="308" t="s">
        <v>300</v>
      </c>
      <c r="E83" s="338"/>
      <c r="F83" s="338"/>
      <c r="G83" s="309">
        <v>139.7</v>
      </c>
    </row>
    <row r="84" spans="1:7" s="298" customFormat="1" ht="28.5">
      <c r="A84" s="339" t="s">
        <v>125</v>
      </c>
      <c r="B84" s="339" t="s">
        <v>123</v>
      </c>
      <c r="C84" s="339" t="s">
        <v>23</v>
      </c>
      <c r="D84" s="310" t="s">
        <v>244</v>
      </c>
      <c r="E84" s="311">
        <v>383</v>
      </c>
      <c r="F84" s="311">
        <v>383</v>
      </c>
      <c r="G84" s="311">
        <v>336.5</v>
      </c>
    </row>
    <row r="85" spans="1:7" s="298" customFormat="1" ht="15">
      <c r="A85" s="334" t="s">
        <v>10</v>
      </c>
      <c r="B85" s="334" t="s">
        <v>123</v>
      </c>
      <c r="C85" s="334" t="s">
        <v>23</v>
      </c>
      <c r="D85" s="312" t="s">
        <v>12</v>
      </c>
      <c r="E85" s="311">
        <v>1246</v>
      </c>
      <c r="F85" s="340">
        <v>1246</v>
      </c>
      <c r="G85" s="311">
        <v>1083</v>
      </c>
    </row>
    <row r="86" spans="1:7" s="298" customFormat="1" ht="15">
      <c r="A86" s="334"/>
      <c r="B86" s="334"/>
      <c r="C86" s="334" t="s">
        <v>23</v>
      </c>
      <c r="D86" s="312" t="s">
        <v>181</v>
      </c>
      <c r="E86" s="308"/>
      <c r="F86" s="308"/>
      <c r="G86" s="311">
        <v>123.1</v>
      </c>
    </row>
    <row r="87" spans="1:7" s="298" customFormat="1" ht="15">
      <c r="A87" s="334"/>
      <c r="B87" s="334"/>
      <c r="C87" s="334" t="s">
        <v>23</v>
      </c>
      <c r="D87" s="312" t="s">
        <v>317</v>
      </c>
      <c r="E87" s="308"/>
      <c r="F87" s="308"/>
      <c r="G87" s="311">
        <v>268.3</v>
      </c>
    </row>
    <row r="88" spans="1:7" ht="15">
      <c r="A88" s="191"/>
      <c r="B88" s="191"/>
      <c r="C88" s="191"/>
      <c r="D88" s="71"/>
      <c r="E88" s="96"/>
      <c r="F88" s="103"/>
      <c r="G88" s="96"/>
    </row>
    <row r="89" spans="1:7" ht="15">
      <c r="A89" s="191"/>
      <c r="B89" s="191"/>
      <c r="C89" s="191"/>
      <c r="D89" s="248" t="s">
        <v>230</v>
      </c>
      <c r="E89" s="251">
        <v>4242.3</v>
      </c>
      <c r="F89" s="251">
        <v>4242.3</v>
      </c>
      <c r="G89" s="251">
        <f>G90+G91</f>
        <v>4337.8</v>
      </c>
    </row>
    <row r="90" spans="1:7" s="298" customFormat="1" ht="15">
      <c r="A90" s="307" t="s">
        <v>13</v>
      </c>
      <c r="B90" s="307" t="s">
        <v>112</v>
      </c>
      <c r="C90" s="307" t="s">
        <v>23</v>
      </c>
      <c r="D90" s="312" t="s">
        <v>318</v>
      </c>
      <c r="E90" s="308"/>
      <c r="F90" s="308"/>
      <c r="G90" s="341">
        <v>4337.8</v>
      </c>
    </row>
    <row r="91" spans="1:7" ht="12.75">
      <c r="A91" s="184"/>
      <c r="B91" s="184"/>
      <c r="C91" s="184"/>
      <c r="D91" s="228"/>
      <c r="E91" s="228"/>
      <c r="F91" s="228"/>
      <c r="G91" s="228"/>
    </row>
    <row r="92" spans="1:7" ht="15">
      <c r="A92" s="184"/>
      <c r="B92" s="184"/>
      <c r="C92" s="184"/>
      <c r="D92" s="248" t="s">
        <v>319</v>
      </c>
      <c r="E92" s="251">
        <f>E93+E98+E99+E101</f>
        <v>3066.7999999999997</v>
      </c>
      <c r="F92" s="251">
        <f>F93+F98+F99+F101</f>
        <v>3140</v>
      </c>
      <c r="G92" s="251">
        <f>G93+G98+G99+G101</f>
        <v>2803.2</v>
      </c>
    </row>
    <row r="93" spans="1:9" s="298" customFormat="1" ht="15">
      <c r="A93" s="307"/>
      <c r="B93" s="307"/>
      <c r="C93" s="307"/>
      <c r="D93" s="314" t="s">
        <v>120</v>
      </c>
      <c r="E93" s="342">
        <v>1591</v>
      </c>
      <c r="F93" s="342">
        <v>1617.4</v>
      </c>
      <c r="G93" s="325">
        <f>G94+G95+G96</f>
        <v>1300.4</v>
      </c>
      <c r="I93" s="299"/>
    </row>
    <row r="94" spans="1:9" s="298" customFormat="1" ht="14.25" hidden="1">
      <c r="A94" s="307"/>
      <c r="B94" s="307"/>
      <c r="C94" s="307"/>
      <c r="D94" s="308"/>
      <c r="E94" s="308"/>
      <c r="F94" s="308"/>
      <c r="G94" s="308"/>
      <c r="I94" s="230"/>
    </row>
    <row r="95" spans="1:7" s="298" customFormat="1" ht="12.75">
      <c r="A95" s="307" t="s">
        <v>16</v>
      </c>
      <c r="B95" s="307" t="s">
        <v>139</v>
      </c>
      <c r="C95" s="307" t="s">
        <v>23</v>
      </c>
      <c r="D95" s="308" t="s">
        <v>140</v>
      </c>
      <c r="E95" s="308"/>
      <c r="F95" s="308"/>
      <c r="G95" s="343">
        <v>670.8</v>
      </c>
    </row>
    <row r="96" spans="1:7" s="298" customFormat="1" ht="12.75">
      <c r="A96" s="307" t="s">
        <v>16</v>
      </c>
      <c r="B96" s="307" t="s">
        <v>17</v>
      </c>
      <c r="C96" s="307" t="s">
        <v>23</v>
      </c>
      <c r="D96" s="308" t="s">
        <v>142</v>
      </c>
      <c r="E96" s="308"/>
      <c r="F96" s="308"/>
      <c r="G96" s="316">
        <v>629.6</v>
      </c>
    </row>
    <row r="97" spans="1:7" s="298" customFormat="1" ht="14.25">
      <c r="A97" s="307"/>
      <c r="B97" s="307"/>
      <c r="C97" s="307"/>
      <c r="D97" s="344"/>
      <c r="E97" s="345"/>
      <c r="F97" s="345"/>
      <c r="G97" s="345"/>
    </row>
    <row r="98" spans="1:7" s="298" customFormat="1" ht="14.25">
      <c r="A98" s="307" t="s">
        <v>16</v>
      </c>
      <c r="B98" s="307" t="s">
        <v>17</v>
      </c>
      <c r="C98" s="307" t="s">
        <v>23</v>
      </c>
      <c r="D98" s="314" t="s">
        <v>302</v>
      </c>
      <c r="E98" s="319">
        <v>431</v>
      </c>
      <c r="F98" s="319">
        <v>431</v>
      </c>
      <c r="G98" s="319">
        <v>433.1</v>
      </c>
    </row>
    <row r="99" spans="1:7" s="298" customFormat="1" ht="15">
      <c r="A99" s="307" t="s">
        <v>16</v>
      </c>
      <c r="B99" s="307" t="s">
        <v>118</v>
      </c>
      <c r="C99" s="307" t="s">
        <v>23</v>
      </c>
      <c r="D99" s="321" t="s">
        <v>33</v>
      </c>
      <c r="E99" s="324">
        <v>816.6</v>
      </c>
      <c r="F99" s="324">
        <v>832.6</v>
      </c>
      <c r="G99" s="324">
        <v>789.7</v>
      </c>
    </row>
    <row r="100" spans="1:7" s="298" customFormat="1" ht="11.25" customHeight="1">
      <c r="A100" s="307"/>
      <c r="B100" s="307"/>
      <c r="C100" s="307"/>
      <c r="D100" s="321"/>
      <c r="E100" s="346"/>
      <c r="F100" s="346"/>
      <c r="G100" s="346"/>
    </row>
    <row r="101" spans="1:7" s="298" customFormat="1" ht="15">
      <c r="A101" s="307" t="s">
        <v>19</v>
      </c>
      <c r="B101" s="307" t="s">
        <v>126</v>
      </c>
      <c r="C101" s="307" t="s">
        <v>23</v>
      </c>
      <c r="D101" s="312" t="s">
        <v>20</v>
      </c>
      <c r="E101" s="325">
        <v>228.2</v>
      </c>
      <c r="F101" s="325">
        <v>259</v>
      </c>
      <c r="G101" s="325">
        <v>280</v>
      </c>
    </row>
    <row r="102" spans="1:7" ht="9.75" customHeight="1">
      <c r="A102" s="184"/>
      <c r="B102" s="184"/>
      <c r="C102" s="182"/>
      <c r="D102" s="7"/>
      <c r="E102" s="35"/>
      <c r="F102" s="35"/>
      <c r="G102" s="35"/>
    </row>
    <row r="103" spans="1:7" ht="15" hidden="1">
      <c r="A103" s="184"/>
      <c r="B103" s="184"/>
      <c r="C103" s="182"/>
      <c r="D103" s="7" t="s">
        <v>97</v>
      </c>
      <c r="E103" s="106">
        <f>E104+E105+E106+E107+E108</f>
        <v>0</v>
      </c>
      <c r="F103" s="106">
        <f>F104+F105+F106+F107+F108</f>
        <v>0</v>
      </c>
      <c r="G103" s="106">
        <f>G104+G105+G106+G107+G108+G109</f>
        <v>0</v>
      </c>
    </row>
    <row r="104" spans="1:7" ht="14.25" hidden="1">
      <c r="A104" s="193" t="s">
        <v>21</v>
      </c>
      <c r="B104" s="186">
        <v>4700000</v>
      </c>
      <c r="C104" s="186">
        <v>213</v>
      </c>
      <c r="D104" s="23" t="s">
        <v>66</v>
      </c>
      <c r="E104" s="96"/>
      <c r="F104" s="96"/>
      <c r="G104" s="96"/>
    </row>
    <row r="105" spans="1:7" ht="14.25" hidden="1">
      <c r="A105" s="184" t="s">
        <v>21</v>
      </c>
      <c r="B105" s="184" t="s">
        <v>31</v>
      </c>
      <c r="C105" s="184" t="s">
        <v>23</v>
      </c>
      <c r="D105" s="18" t="s">
        <v>146</v>
      </c>
      <c r="E105" s="96"/>
      <c r="F105" s="96"/>
      <c r="G105" s="96"/>
    </row>
    <row r="106" spans="1:7" ht="14.25" hidden="1">
      <c r="A106" s="193" t="s">
        <v>21</v>
      </c>
      <c r="B106" s="186">
        <v>4710000</v>
      </c>
      <c r="C106" s="184" t="s">
        <v>23</v>
      </c>
      <c r="D106" s="18" t="s">
        <v>109</v>
      </c>
      <c r="E106" s="96"/>
      <c r="F106" s="96"/>
      <c r="G106" s="96"/>
    </row>
    <row r="107" spans="1:7" ht="14.25" hidden="1">
      <c r="A107" s="184" t="s">
        <v>21</v>
      </c>
      <c r="B107" s="184" t="s">
        <v>38</v>
      </c>
      <c r="C107" s="184" t="s">
        <v>23</v>
      </c>
      <c r="D107" s="18" t="s">
        <v>40</v>
      </c>
      <c r="E107" s="96"/>
      <c r="F107" s="96"/>
      <c r="G107" s="96"/>
    </row>
    <row r="108" spans="1:7" ht="14.25" hidden="1">
      <c r="A108" s="184" t="s">
        <v>87</v>
      </c>
      <c r="B108" s="184" t="s">
        <v>15</v>
      </c>
      <c r="C108" s="184" t="s">
        <v>23</v>
      </c>
      <c r="D108" s="18" t="s">
        <v>39</v>
      </c>
      <c r="E108" s="96"/>
      <c r="F108" s="96"/>
      <c r="G108" s="96"/>
    </row>
    <row r="109" spans="1:7" ht="15.75" customHeight="1" hidden="1">
      <c r="A109" s="193" t="s">
        <v>21</v>
      </c>
      <c r="B109" s="186">
        <v>4710000</v>
      </c>
      <c r="C109" s="184" t="s">
        <v>23</v>
      </c>
      <c r="D109" s="18" t="s">
        <v>269</v>
      </c>
      <c r="E109" s="5"/>
      <c r="F109" s="5"/>
      <c r="G109" s="5"/>
    </row>
    <row r="110" spans="1:7" ht="19.5" customHeight="1">
      <c r="A110" s="172"/>
      <c r="B110" s="172"/>
      <c r="C110" s="172"/>
      <c r="D110" s="260" t="s">
        <v>82</v>
      </c>
      <c r="E110" s="261">
        <f>E112+E115+E118</f>
        <v>2295.7000000000003</v>
      </c>
      <c r="F110" s="261">
        <f>F112+F115+F118</f>
        <v>2281.7000000000003</v>
      </c>
      <c r="G110" s="261">
        <f>G112+G115+G118</f>
        <v>2272.4000000000005</v>
      </c>
    </row>
    <row r="111" spans="1:7" ht="14.25" customHeight="1">
      <c r="A111" s="172"/>
      <c r="B111" s="172"/>
      <c r="C111" s="172"/>
      <c r="D111" s="19" t="s">
        <v>5</v>
      </c>
      <c r="E111" s="261"/>
      <c r="F111" s="261"/>
      <c r="G111" s="261"/>
    </row>
    <row r="112" spans="1:7" s="263" customFormat="1" ht="18.75" customHeight="1">
      <c r="A112" s="262"/>
      <c r="B112" s="262"/>
      <c r="C112" s="262"/>
      <c r="D112" s="248" t="s">
        <v>316</v>
      </c>
      <c r="E112" s="251">
        <f>E113</f>
        <v>236.2</v>
      </c>
      <c r="F112" s="251">
        <f>F113</f>
        <v>236.2</v>
      </c>
      <c r="G112" s="251">
        <f>G113</f>
        <v>236.2</v>
      </c>
    </row>
    <row r="113" spans="1:7" s="298" customFormat="1" ht="14.25">
      <c r="A113" s="302" t="s">
        <v>9</v>
      </c>
      <c r="B113" s="302" t="s">
        <v>123</v>
      </c>
      <c r="C113" s="302" t="s">
        <v>51</v>
      </c>
      <c r="D113" s="347" t="s">
        <v>8</v>
      </c>
      <c r="E113" s="348">
        <v>236.2</v>
      </c>
      <c r="F113" s="348">
        <v>236.2</v>
      </c>
      <c r="G113" s="348">
        <v>236.2</v>
      </c>
    </row>
    <row r="114" spans="1:7" ht="15">
      <c r="A114" s="182"/>
      <c r="B114" s="182"/>
      <c r="C114" s="182"/>
      <c r="D114" s="31"/>
      <c r="E114" s="37"/>
      <c r="F114" s="37"/>
      <c r="G114" s="37"/>
    </row>
    <row r="115" spans="1:9" ht="13.5" customHeight="1">
      <c r="A115" s="182"/>
      <c r="B115" s="182"/>
      <c r="C115" s="182"/>
      <c r="D115" s="248" t="s">
        <v>230</v>
      </c>
      <c r="E115" s="251">
        <f>E116</f>
        <v>496.5</v>
      </c>
      <c r="F115" s="251">
        <f>F116</f>
        <v>496.5</v>
      </c>
      <c r="G115" s="251">
        <f>G116</f>
        <v>496.5</v>
      </c>
      <c r="I115" s="226"/>
    </row>
    <row r="116" spans="1:7" s="298" customFormat="1" ht="15">
      <c r="A116" s="307" t="s">
        <v>13</v>
      </c>
      <c r="B116" s="307" t="s">
        <v>112</v>
      </c>
      <c r="C116" s="307" t="s">
        <v>51</v>
      </c>
      <c r="D116" s="312" t="s">
        <v>318</v>
      </c>
      <c r="E116" s="297">
        <v>496.5</v>
      </c>
      <c r="F116" s="297">
        <v>496.5</v>
      </c>
      <c r="G116" s="297">
        <v>496.5</v>
      </c>
    </row>
    <row r="117" spans="1:7" ht="15">
      <c r="A117" s="184"/>
      <c r="B117" s="184"/>
      <c r="C117" s="184"/>
      <c r="D117" s="71"/>
      <c r="E117" s="94"/>
      <c r="F117" s="94"/>
      <c r="G117" s="94"/>
    </row>
    <row r="118" spans="1:7" ht="15">
      <c r="A118" s="184"/>
      <c r="B118" s="184"/>
      <c r="C118" s="184"/>
      <c r="D118" s="248" t="s">
        <v>319</v>
      </c>
      <c r="E118" s="251">
        <f>E119+E123+E124</f>
        <v>1563.0000000000002</v>
      </c>
      <c r="F118" s="251">
        <f>F119+F123+F124</f>
        <v>1549.0000000000002</v>
      </c>
      <c r="G118" s="251">
        <f>G119+G123+G124</f>
        <v>1539.7000000000003</v>
      </c>
    </row>
    <row r="119" spans="1:7" s="298" customFormat="1" ht="15">
      <c r="A119" s="307"/>
      <c r="B119" s="307"/>
      <c r="C119" s="307"/>
      <c r="D119" s="314" t="s">
        <v>285</v>
      </c>
      <c r="E119" s="297">
        <v>1419.4</v>
      </c>
      <c r="F119" s="297">
        <v>1405.4</v>
      </c>
      <c r="G119" s="297">
        <f>G120+G121</f>
        <v>1396.1000000000001</v>
      </c>
    </row>
    <row r="120" spans="1:7" s="298" customFormat="1" ht="12.75">
      <c r="A120" s="307" t="s">
        <v>16</v>
      </c>
      <c r="B120" s="307" t="s">
        <v>128</v>
      </c>
      <c r="C120" s="307" t="s">
        <v>51</v>
      </c>
      <c r="D120" s="308" t="s">
        <v>129</v>
      </c>
      <c r="E120" s="316"/>
      <c r="F120" s="316"/>
      <c r="G120" s="316">
        <v>1328.9</v>
      </c>
    </row>
    <row r="121" spans="1:7" s="298" customFormat="1" ht="12.75">
      <c r="A121" s="307" t="s">
        <v>16</v>
      </c>
      <c r="B121" s="307" t="s">
        <v>118</v>
      </c>
      <c r="C121" s="307" t="s">
        <v>51</v>
      </c>
      <c r="D121" s="308" t="s">
        <v>142</v>
      </c>
      <c r="E121" s="316"/>
      <c r="F121" s="316"/>
      <c r="G121" s="316">
        <v>67.2</v>
      </c>
    </row>
    <row r="122" spans="1:7" s="298" customFormat="1" ht="14.25">
      <c r="A122" s="307"/>
      <c r="B122" s="307"/>
      <c r="C122" s="307"/>
      <c r="D122" s="344"/>
      <c r="E122" s="349"/>
      <c r="F122" s="349"/>
      <c r="G122" s="349"/>
    </row>
    <row r="123" spans="1:7" s="298" customFormat="1" ht="15">
      <c r="A123" s="307" t="s">
        <v>16</v>
      </c>
      <c r="B123" s="307" t="s">
        <v>17</v>
      </c>
      <c r="C123" s="307" t="s">
        <v>23</v>
      </c>
      <c r="D123" s="314" t="s">
        <v>302</v>
      </c>
      <c r="E123" s="297">
        <v>68.9</v>
      </c>
      <c r="F123" s="297">
        <v>68.9</v>
      </c>
      <c r="G123" s="297">
        <v>68.9</v>
      </c>
    </row>
    <row r="124" spans="1:7" s="298" customFormat="1" ht="15">
      <c r="A124" s="307" t="s">
        <v>16</v>
      </c>
      <c r="B124" s="307" t="s">
        <v>118</v>
      </c>
      <c r="C124" s="307" t="s">
        <v>51</v>
      </c>
      <c r="D124" s="321" t="s">
        <v>33</v>
      </c>
      <c r="E124" s="297">
        <v>74.7</v>
      </c>
      <c r="F124" s="297">
        <v>74.7</v>
      </c>
      <c r="G124" s="297">
        <v>74.7</v>
      </c>
    </row>
    <row r="125" spans="1:7" ht="15" hidden="1">
      <c r="A125" s="184" t="s">
        <v>21</v>
      </c>
      <c r="B125" s="184" t="s">
        <v>31</v>
      </c>
      <c r="C125" s="184" t="s">
        <v>51</v>
      </c>
      <c r="D125" s="18" t="s">
        <v>65</v>
      </c>
      <c r="E125" s="85"/>
      <c r="F125" s="85"/>
      <c r="G125" s="85"/>
    </row>
    <row r="126" spans="1:7" ht="18" customHeight="1">
      <c r="A126" s="83"/>
      <c r="B126" s="83"/>
      <c r="C126" s="83"/>
      <c r="D126" s="260" t="s">
        <v>83</v>
      </c>
      <c r="E126" s="264">
        <f>E128+E131</f>
        <v>2024.8999999999999</v>
      </c>
      <c r="F126" s="264">
        <f>F128+F131</f>
        <v>1987.8999999999999</v>
      </c>
      <c r="G126" s="264">
        <f>G128+G131</f>
        <v>1992.3999999999999</v>
      </c>
    </row>
    <row r="127" spans="1:7" ht="15">
      <c r="A127" s="83"/>
      <c r="B127" s="83"/>
      <c r="C127" s="83"/>
      <c r="D127" s="19" t="s">
        <v>5</v>
      </c>
      <c r="E127" s="266"/>
      <c r="F127" s="266"/>
      <c r="G127" s="266"/>
    </row>
    <row r="128" spans="1:7" ht="18" customHeight="1">
      <c r="A128" s="83"/>
      <c r="B128" s="83"/>
      <c r="C128" s="83"/>
      <c r="D128" s="248" t="s">
        <v>230</v>
      </c>
      <c r="E128" s="251" t="str">
        <f>E129</f>
        <v>69,6</v>
      </c>
      <c r="F128" s="251" t="str">
        <f>F129</f>
        <v>69,6</v>
      </c>
      <c r="G128" s="251" t="str">
        <f>G129</f>
        <v>220,5</v>
      </c>
    </row>
    <row r="129" spans="1:7" s="298" customFormat="1" ht="15">
      <c r="A129" s="307" t="s">
        <v>13</v>
      </c>
      <c r="B129" s="307" t="s">
        <v>112</v>
      </c>
      <c r="C129" s="307" t="s">
        <v>51</v>
      </c>
      <c r="D129" s="312" t="s">
        <v>318</v>
      </c>
      <c r="E129" s="350" t="s">
        <v>314</v>
      </c>
      <c r="F129" s="350" t="s">
        <v>314</v>
      </c>
      <c r="G129" s="350" t="s">
        <v>315</v>
      </c>
    </row>
    <row r="130" spans="1:7" ht="15">
      <c r="A130" s="182"/>
      <c r="B130" s="182"/>
      <c r="C130" s="182"/>
      <c r="D130" s="71"/>
      <c r="E130" s="32"/>
      <c r="F130" s="32"/>
      <c r="G130" s="32"/>
    </row>
    <row r="131" spans="1:7" ht="15">
      <c r="A131" s="182"/>
      <c r="B131" s="182"/>
      <c r="C131" s="182"/>
      <c r="D131" s="248" t="s">
        <v>319</v>
      </c>
      <c r="E131" s="251">
        <f>E132+E137+E138+E140</f>
        <v>1955.3</v>
      </c>
      <c r="F131" s="251">
        <f>F132+F137+F138+F140</f>
        <v>1918.3</v>
      </c>
      <c r="G131" s="251">
        <f>G132+G137+G138+G140</f>
        <v>1771.8999999999999</v>
      </c>
    </row>
    <row r="132" spans="1:7" s="298" customFormat="1" ht="15">
      <c r="A132" s="302"/>
      <c r="B132" s="302"/>
      <c r="C132" s="302"/>
      <c r="D132" s="314" t="s">
        <v>120</v>
      </c>
      <c r="E132" s="351">
        <v>847.4</v>
      </c>
      <c r="F132" s="351">
        <v>810.4</v>
      </c>
      <c r="G132" s="351">
        <f>G133+G134+G135</f>
        <v>662</v>
      </c>
    </row>
    <row r="133" spans="1:7" s="298" customFormat="1" ht="12.75">
      <c r="A133" s="302" t="s">
        <v>16</v>
      </c>
      <c r="B133" s="302" t="s">
        <v>128</v>
      </c>
      <c r="C133" s="302" t="s">
        <v>51</v>
      </c>
      <c r="D133" s="308" t="s">
        <v>129</v>
      </c>
      <c r="E133" s="316"/>
      <c r="F133" s="316"/>
      <c r="G133" s="316">
        <v>651.5</v>
      </c>
    </row>
    <row r="134" spans="1:7" s="298" customFormat="1" ht="12.75">
      <c r="A134" s="302" t="s">
        <v>14</v>
      </c>
      <c r="B134" s="302" t="s">
        <v>113</v>
      </c>
      <c r="C134" s="302" t="s">
        <v>51</v>
      </c>
      <c r="D134" s="308" t="s">
        <v>207</v>
      </c>
      <c r="E134" s="316"/>
      <c r="F134" s="316"/>
      <c r="G134" s="316">
        <v>1.2</v>
      </c>
    </row>
    <row r="135" spans="1:7" s="298" customFormat="1" ht="12.75">
      <c r="A135" s="307" t="s">
        <v>16</v>
      </c>
      <c r="B135" s="307" t="s">
        <v>17</v>
      </c>
      <c r="C135" s="307" t="s">
        <v>51</v>
      </c>
      <c r="D135" s="308" t="s">
        <v>142</v>
      </c>
      <c r="E135" s="316"/>
      <c r="F135" s="316"/>
      <c r="G135" s="316">
        <v>9.3</v>
      </c>
    </row>
    <row r="136" spans="1:7" s="298" customFormat="1" ht="15">
      <c r="A136" s="307"/>
      <c r="B136" s="307"/>
      <c r="C136" s="307"/>
      <c r="D136" s="314"/>
      <c r="E136" s="352"/>
      <c r="F136" s="352"/>
      <c r="G136" s="352"/>
    </row>
    <row r="137" spans="1:7" s="298" customFormat="1" ht="14.25">
      <c r="A137" s="307" t="s">
        <v>16</v>
      </c>
      <c r="B137" s="307" t="s">
        <v>17</v>
      </c>
      <c r="C137" s="307" t="s">
        <v>51</v>
      </c>
      <c r="D137" s="314" t="s">
        <v>302</v>
      </c>
      <c r="E137" s="353">
        <v>7</v>
      </c>
      <c r="F137" s="353">
        <v>7</v>
      </c>
      <c r="G137" s="353">
        <v>7</v>
      </c>
    </row>
    <row r="138" spans="1:7" s="298" customFormat="1" ht="15">
      <c r="A138" s="307" t="s">
        <v>16</v>
      </c>
      <c r="B138" s="307" t="s">
        <v>118</v>
      </c>
      <c r="C138" s="307" t="s">
        <v>51</v>
      </c>
      <c r="D138" s="321" t="s">
        <v>33</v>
      </c>
      <c r="E138" s="324">
        <v>1091.6</v>
      </c>
      <c r="F138" s="324">
        <v>1091.6</v>
      </c>
      <c r="G138" s="324">
        <v>1091.6</v>
      </c>
    </row>
    <row r="139" spans="1:7" s="298" customFormat="1" ht="15" customHeight="1">
      <c r="A139" s="302"/>
      <c r="B139" s="302"/>
      <c r="C139" s="302"/>
      <c r="D139" s="354"/>
      <c r="E139" s="350"/>
      <c r="F139" s="350"/>
      <c r="G139" s="350"/>
    </row>
    <row r="140" spans="1:7" s="298" customFormat="1" ht="15">
      <c r="A140" s="307" t="s">
        <v>19</v>
      </c>
      <c r="B140" s="307" t="s">
        <v>126</v>
      </c>
      <c r="C140" s="307" t="s">
        <v>51</v>
      </c>
      <c r="D140" s="312" t="s">
        <v>20</v>
      </c>
      <c r="E140" s="355" t="s">
        <v>312</v>
      </c>
      <c r="F140" s="355" t="s">
        <v>312</v>
      </c>
      <c r="G140" s="355" t="s">
        <v>313</v>
      </c>
    </row>
    <row r="141" spans="1:7" s="298" customFormat="1" ht="14.25" customHeight="1">
      <c r="A141" s="307"/>
      <c r="B141" s="356"/>
      <c r="C141" s="356"/>
      <c r="D141" s="323"/>
      <c r="E141" s="357"/>
      <c r="F141" s="357"/>
      <c r="G141" s="357"/>
    </row>
    <row r="142" spans="1:7" ht="18.75" customHeight="1" hidden="1">
      <c r="A142" s="184"/>
      <c r="B142" s="184"/>
      <c r="C142" s="184"/>
      <c r="D142" s="7" t="s">
        <v>97</v>
      </c>
      <c r="E142" s="34"/>
      <c r="F142" s="34"/>
      <c r="G142" s="34"/>
    </row>
    <row r="143" spans="1:7" ht="15.75" customHeight="1" hidden="1">
      <c r="A143" s="184" t="s">
        <v>21</v>
      </c>
      <c r="B143" s="184" t="s">
        <v>31</v>
      </c>
      <c r="C143" s="184" t="s">
        <v>51</v>
      </c>
      <c r="D143" s="18" t="s">
        <v>65</v>
      </c>
      <c r="E143" s="32"/>
      <c r="F143" s="32"/>
      <c r="G143" s="32"/>
    </row>
    <row r="144" spans="1:7" ht="36" customHeight="1">
      <c r="A144" s="173"/>
      <c r="B144" s="173"/>
      <c r="C144" s="173"/>
      <c r="D144" s="258" t="s">
        <v>322</v>
      </c>
      <c r="E144" s="267">
        <f>E146+E149</f>
        <v>132</v>
      </c>
      <c r="F144" s="267">
        <f>F146+F149</f>
        <v>132</v>
      </c>
      <c r="G144" s="267">
        <f>G146+G149</f>
        <v>138</v>
      </c>
    </row>
    <row r="145" spans="1:7" ht="15">
      <c r="A145" s="173"/>
      <c r="B145" s="173"/>
      <c r="C145" s="173"/>
      <c r="D145" s="19" t="s">
        <v>5</v>
      </c>
      <c r="E145" s="100"/>
      <c r="F145" s="100"/>
      <c r="G145" s="100"/>
    </row>
    <row r="146" spans="1:7" ht="15">
      <c r="A146" s="173"/>
      <c r="B146" s="173"/>
      <c r="C146" s="173"/>
      <c r="D146" s="248" t="s">
        <v>230</v>
      </c>
      <c r="E146" s="251">
        <f>E147</f>
        <v>87.6</v>
      </c>
      <c r="F146" s="251">
        <f>F147</f>
        <v>87.6</v>
      </c>
      <c r="G146" s="251">
        <f>G147</f>
        <v>91.2</v>
      </c>
    </row>
    <row r="147" spans="1:7" s="298" customFormat="1" ht="15">
      <c r="A147" s="307" t="s">
        <v>13</v>
      </c>
      <c r="B147" s="307" t="s">
        <v>112</v>
      </c>
      <c r="C147" s="307" t="s">
        <v>24</v>
      </c>
      <c r="D147" s="312" t="s">
        <v>318</v>
      </c>
      <c r="E147" s="324">
        <v>87.6</v>
      </c>
      <c r="F147" s="324">
        <v>87.6</v>
      </c>
      <c r="G147" s="324">
        <v>91.2</v>
      </c>
    </row>
    <row r="148" spans="1:7" ht="15">
      <c r="A148" s="184"/>
      <c r="B148" s="184"/>
      <c r="C148" s="184"/>
      <c r="D148" s="71"/>
      <c r="E148" s="92"/>
      <c r="F148" s="92"/>
      <c r="G148" s="92"/>
    </row>
    <row r="149" spans="1:7" ht="15">
      <c r="A149" s="184"/>
      <c r="B149" s="184"/>
      <c r="C149" s="184"/>
      <c r="D149" s="248" t="s">
        <v>319</v>
      </c>
      <c r="E149" s="251">
        <f>E150+E154+E155</f>
        <v>44.4</v>
      </c>
      <c r="F149" s="251">
        <f>F150+F154+F155</f>
        <v>44.4</v>
      </c>
      <c r="G149" s="251">
        <f>G150+G154+G155</f>
        <v>46.8</v>
      </c>
    </row>
    <row r="150" spans="1:7" s="298" customFormat="1" ht="15">
      <c r="A150" s="307" t="s">
        <v>14</v>
      </c>
      <c r="B150" s="307" t="s">
        <v>113</v>
      </c>
      <c r="C150" s="307" t="s">
        <v>24</v>
      </c>
      <c r="D150" s="314" t="s">
        <v>281</v>
      </c>
      <c r="E150" s="315">
        <v>19.2</v>
      </c>
      <c r="F150" s="315">
        <v>19.2</v>
      </c>
      <c r="G150" s="315">
        <f>G152+G151</f>
        <v>21.599999999999998</v>
      </c>
    </row>
    <row r="151" spans="1:7" s="298" customFormat="1" ht="12.75">
      <c r="A151" s="307"/>
      <c r="B151" s="307"/>
      <c r="C151" s="307"/>
      <c r="D151" s="308" t="s">
        <v>129</v>
      </c>
      <c r="E151" s="316">
        <v>1.2</v>
      </c>
      <c r="F151" s="316">
        <v>1.2</v>
      </c>
      <c r="G151" s="316">
        <v>1.2</v>
      </c>
    </row>
    <row r="152" spans="1:7" s="298" customFormat="1" ht="12.75">
      <c r="A152" s="307"/>
      <c r="B152" s="307"/>
      <c r="C152" s="307"/>
      <c r="D152" s="308" t="s">
        <v>142</v>
      </c>
      <c r="E152" s="343">
        <v>18</v>
      </c>
      <c r="F152" s="343">
        <v>18</v>
      </c>
      <c r="G152" s="316">
        <v>20.4</v>
      </c>
    </row>
    <row r="153" spans="1:7" s="298" customFormat="1" ht="14.25">
      <c r="A153" s="307"/>
      <c r="B153" s="307"/>
      <c r="C153" s="307"/>
      <c r="D153" s="344"/>
      <c r="E153" s="316"/>
      <c r="F153" s="316"/>
      <c r="G153" s="316"/>
    </row>
    <row r="154" spans="1:7" s="298" customFormat="1" ht="15">
      <c r="A154" s="307" t="s">
        <v>16</v>
      </c>
      <c r="B154" s="307" t="s">
        <v>118</v>
      </c>
      <c r="C154" s="358" t="s">
        <v>24</v>
      </c>
      <c r="D154" s="314" t="s">
        <v>302</v>
      </c>
      <c r="E154" s="315">
        <v>9.6</v>
      </c>
      <c r="F154" s="315">
        <v>9.6</v>
      </c>
      <c r="G154" s="315">
        <v>9.6</v>
      </c>
    </row>
    <row r="155" spans="1:7" s="298" customFormat="1" ht="15">
      <c r="A155" s="307" t="s">
        <v>16</v>
      </c>
      <c r="B155" s="307" t="s">
        <v>17</v>
      </c>
      <c r="C155" s="307" t="s">
        <v>24</v>
      </c>
      <c r="D155" s="359" t="s">
        <v>29</v>
      </c>
      <c r="E155" s="325">
        <v>15.6</v>
      </c>
      <c r="F155" s="325">
        <v>15.6</v>
      </c>
      <c r="G155" s="325">
        <v>15.6</v>
      </c>
    </row>
    <row r="156" spans="1:7" s="298" customFormat="1" ht="15">
      <c r="A156" s="307"/>
      <c r="B156" s="307"/>
      <c r="C156" s="307"/>
      <c r="D156" s="359"/>
      <c r="E156" s="325"/>
      <c r="F156" s="325"/>
      <c r="G156" s="325"/>
    </row>
    <row r="157" spans="1:7" ht="45">
      <c r="A157" s="173"/>
      <c r="B157" s="173"/>
      <c r="C157" s="173"/>
      <c r="D157" s="258" t="s">
        <v>25</v>
      </c>
      <c r="E157" s="267">
        <f>E159+E167+E170</f>
        <v>227</v>
      </c>
      <c r="F157" s="267">
        <f>F159+F167+F170</f>
        <v>251.2</v>
      </c>
      <c r="G157" s="267">
        <f>G159+G167+G170</f>
        <v>228.39999999999998</v>
      </c>
    </row>
    <row r="158" spans="1:7" ht="15">
      <c r="A158" s="173"/>
      <c r="B158" s="173"/>
      <c r="C158" s="173"/>
      <c r="D158" s="19" t="s">
        <v>5</v>
      </c>
      <c r="E158" s="60"/>
      <c r="F158" s="60"/>
      <c r="G158" s="60"/>
    </row>
    <row r="159" spans="1:7" ht="15.75" customHeight="1">
      <c r="A159" s="173"/>
      <c r="B159" s="173"/>
      <c r="C159" s="173"/>
      <c r="D159" s="248" t="s">
        <v>316</v>
      </c>
      <c r="E159" s="251">
        <f>E160+E161+E162+E163+E164+E165</f>
        <v>162.1</v>
      </c>
      <c r="F159" s="251">
        <f>F160+F161+F162+F163+F164+F165</f>
        <v>159.29999999999998</v>
      </c>
      <c r="G159" s="251">
        <f>G160+G161+G162+G163+G164+G165</f>
        <v>174.7</v>
      </c>
    </row>
    <row r="160" spans="1:7" s="298" customFormat="1" ht="15">
      <c r="A160" s="307" t="s">
        <v>88</v>
      </c>
      <c r="B160" s="307" t="s">
        <v>123</v>
      </c>
      <c r="C160" s="307" t="s">
        <v>24</v>
      </c>
      <c r="D160" s="312" t="s">
        <v>7</v>
      </c>
      <c r="E160" s="311">
        <v>15</v>
      </c>
      <c r="F160" s="311">
        <v>12</v>
      </c>
      <c r="G160" s="311">
        <v>15</v>
      </c>
    </row>
    <row r="161" spans="1:7" s="298" customFormat="1" ht="15">
      <c r="A161" s="302" t="s">
        <v>9</v>
      </c>
      <c r="B161" s="302" t="s">
        <v>123</v>
      </c>
      <c r="C161" s="307" t="s">
        <v>24</v>
      </c>
      <c r="D161" s="312" t="s">
        <v>8</v>
      </c>
      <c r="E161" s="311">
        <v>110</v>
      </c>
      <c r="F161" s="311">
        <v>110</v>
      </c>
      <c r="G161" s="311">
        <v>120</v>
      </c>
    </row>
    <row r="162" spans="1:7" s="298" customFormat="1" ht="28.5">
      <c r="A162" s="302" t="s">
        <v>9</v>
      </c>
      <c r="B162" s="302" t="s">
        <v>123</v>
      </c>
      <c r="C162" s="307" t="s">
        <v>24</v>
      </c>
      <c r="D162" s="310" t="s">
        <v>244</v>
      </c>
      <c r="E162" s="311">
        <v>9.1</v>
      </c>
      <c r="F162" s="311">
        <v>9.1</v>
      </c>
      <c r="G162" s="311">
        <v>9.1</v>
      </c>
    </row>
    <row r="163" spans="1:7" s="298" customFormat="1" ht="15">
      <c r="A163" s="307" t="s">
        <v>10</v>
      </c>
      <c r="B163" s="307" t="s">
        <v>123</v>
      </c>
      <c r="C163" s="307" t="s">
        <v>24</v>
      </c>
      <c r="D163" s="312" t="s">
        <v>12</v>
      </c>
      <c r="E163" s="311">
        <v>28</v>
      </c>
      <c r="F163" s="311">
        <v>28</v>
      </c>
      <c r="G163" s="311">
        <v>28</v>
      </c>
    </row>
    <row r="164" spans="1:7" s="298" customFormat="1" ht="15">
      <c r="A164" s="302"/>
      <c r="B164" s="302"/>
      <c r="C164" s="302"/>
      <c r="D164" s="312" t="s">
        <v>181</v>
      </c>
      <c r="E164" s="311"/>
      <c r="F164" s="311"/>
      <c r="G164" s="311">
        <v>2</v>
      </c>
    </row>
    <row r="165" spans="1:7" s="298" customFormat="1" ht="15">
      <c r="A165" s="302"/>
      <c r="B165" s="302"/>
      <c r="C165" s="302"/>
      <c r="D165" s="312" t="s">
        <v>317</v>
      </c>
      <c r="E165" s="311"/>
      <c r="F165" s="311">
        <v>0.2</v>
      </c>
      <c r="G165" s="311">
        <v>0.6</v>
      </c>
    </row>
    <row r="166" spans="1:7" ht="14.25" customHeight="1">
      <c r="A166" s="182"/>
      <c r="B166" s="182"/>
      <c r="C166" s="182"/>
      <c r="D166" s="22"/>
      <c r="E166" s="85"/>
      <c r="F166" s="85"/>
      <c r="G166" s="85"/>
    </row>
    <row r="167" spans="1:9" ht="15">
      <c r="A167" s="184"/>
      <c r="B167" s="184"/>
      <c r="C167" s="184"/>
      <c r="D167" s="248" t="s">
        <v>230</v>
      </c>
      <c r="E167" s="251">
        <v>32.2</v>
      </c>
      <c r="F167" s="251">
        <v>31</v>
      </c>
      <c r="G167" s="251">
        <f>G168+G169</f>
        <v>26.6</v>
      </c>
      <c r="I167" s="226"/>
    </row>
    <row r="168" spans="1:7" s="298" customFormat="1" ht="15">
      <c r="A168" s="307" t="s">
        <v>13</v>
      </c>
      <c r="B168" s="307" t="s">
        <v>112</v>
      </c>
      <c r="C168" s="307" t="s">
        <v>24</v>
      </c>
      <c r="D168" s="312" t="s">
        <v>318</v>
      </c>
      <c r="E168" s="311">
        <v>32.2</v>
      </c>
      <c r="F168" s="311">
        <v>30.8</v>
      </c>
      <c r="G168" s="311">
        <v>26.6</v>
      </c>
    </row>
    <row r="169" spans="1:7" ht="14.25">
      <c r="A169" s="184"/>
      <c r="B169" s="184"/>
      <c r="C169" s="184"/>
      <c r="D169" s="62"/>
      <c r="E169" s="117"/>
      <c r="F169" s="117"/>
      <c r="G169" s="117"/>
    </row>
    <row r="170" spans="1:7" ht="15">
      <c r="A170" s="184"/>
      <c r="B170" s="184"/>
      <c r="C170" s="184"/>
      <c r="D170" s="248" t="s">
        <v>319</v>
      </c>
      <c r="E170" s="251">
        <f>E171+E176+E177+E179</f>
        <v>32.7</v>
      </c>
      <c r="F170" s="251">
        <f>F171+F176+F177+F179</f>
        <v>60.900000000000006</v>
      </c>
      <c r="G170" s="251">
        <f>G171+G176+G177+G179</f>
        <v>27.099999999999998</v>
      </c>
    </row>
    <row r="171" spans="1:7" s="298" customFormat="1" ht="15">
      <c r="A171" s="360"/>
      <c r="B171" s="360"/>
      <c r="C171" s="360"/>
      <c r="D171" s="314" t="s">
        <v>120</v>
      </c>
      <c r="E171" s="324">
        <f>E172+E173+E174</f>
        <v>6.2</v>
      </c>
      <c r="F171" s="324">
        <f>F172+F173+F174</f>
        <v>42.2</v>
      </c>
      <c r="G171" s="324">
        <f>G172+G173+G174</f>
        <v>5.3999999999999995</v>
      </c>
    </row>
    <row r="172" spans="1:7" s="298" customFormat="1" ht="12.75">
      <c r="A172" s="307" t="s">
        <v>14</v>
      </c>
      <c r="B172" s="307" t="s">
        <v>113</v>
      </c>
      <c r="C172" s="307" t="s">
        <v>24</v>
      </c>
      <c r="D172" s="308" t="s">
        <v>129</v>
      </c>
      <c r="E172" s="316">
        <v>2.2</v>
      </c>
      <c r="F172" s="316">
        <v>38.2</v>
      </c>
      <c r="G172" s="316">
        <v>0.6</v>
      </c>
    </row>
    <row r="173" spans="1:7" s="298" customFormat="1" ht="12.75" hidden="1">
      <c r="A173" s="307"/>
      <c r="B173" s="307"/>
      <c r="C173" s="307"/>
      <c r="D173" s="308" t="s">
        <v>207</v>
      </c>
      <c r="E173" s="316"/>
      <c r="F173" s="316"/>
      <c r="G173" s="343"/>
    </row>
    <row r="174" spans="1:7" s="298" customFormat="1" ht="12.75">
      <c r="A174" s="307" t="s">
        <v>16</v>
      </c>
      <c r="B174" s="307" t="s">
        <v>17</v>
      </c>
      <c r="C174" s="307" t="s">
        <v>24</v>
      </c>
      <c r="D174" s="308" t="s">
        <v>142</v>
      </c>
      <c r="E174" s="343">
        <v>4</v>
      </c>
      <c r="F174" s="343">
        <v>4</v>
      </c>
      <c r="G174" s="316">
        <v>4.8</v>
      </c>
    </row>
    <row r="175" spans="1:7" s="298" customFormat="1" ht="14.25">
      <c r="A175" s="307"/>
      <c r="B175" s="307"/>
      <c r="C175" s="307"/>
      <c r="D175" s="344"/>
      <c r="E175" s="349"/>
      <c r="F175" s="349"/>
      <c r="G175" s="349"/>
    </row>
    <row r="176" spans="1:7" s="298" customFormat="1" ht="14.25" customHeight="1">
      <c r="A176" s="307" t="s">
        <v>16</v>
      </c>
      <c r="B176" s="307" t="s">
        <v>17</v>
      </c>
      <c r="C176" s="307" t="s">
        <v>24</v>
      </c>
      <c r="D176" s="314" t="s">
        <v>302</v>
      </c>
      <c r="E176" s="361">
        <v>5.5</v>
      </c>
      <c r="F176" s="361">
        <v>5.5</v>
      </c>
      <c r="G176" s="361">
        <v>5.5</v>
      </c>
    </row>
    <row r="177" spans="1:7" s="298" customFormat="1" ht="15.75" customHeight="1">
      <c r="A177" s="307" t="s">
        <v>16</v>
      </c>
      <c r="B177" s="307" t="s">
        <v>118</v>
      </c>
      <c r="C177" s="307" t="s">
        <v>24</v>
      </c>
      <c r="D177" s="321" t="s">
        <v>33</v>
      </c>
      <c r="E177" s="325">
        <v>20</v>
      </c>
      <c r="F177" s="325">
        <v>12</v>
      </c>
      <c r="G177" s="325">
        <v>15</v>
      </c>
    </row>
    <row r="178" spans="1:7" s="298" customFormat="1" ht="15">
      <c r="A178" s="307"/>
      <c r="B178" s="307"/>
      <c r="C178" s="307"/>
      <c r="D178" s="321"/>
      <c r="E178" s="362"/>
      <c r="F178" s="362"/>
      <c r="G178" s="362"/>
    </row>
    <row r="179" spans="1:7" s="298" customFormat="1" ht="15.75" customHeight="1">
      <c r="A179" s="307" t="s">
        <v>19</v>
      </c>
      <c r="B179" s="307" t="s">
        <v>126</v>
      </c>
      <c r="C179" s="307" t="s">
        <v>24</v>
      </c>
      <c r="D179" s="312" t="s">
        <v>20</v>
      </c>
      <c r="E179" s="325">
        <v>1</v>
      </c>
      <c r="F179" s="325">
        <v>1.2</v>
      </c>
      <c r="G179" s="325">
        <v>1.2</v>
      </c>
    </row>
    <row r="180" spans="1:7" ht="15" customHeight="1" hidden="1">
      <c r="A180" s="184"/>
      <c r="B180" s="184"/>
      <c r="C180" s="184"/>
      <c r="D180" s="7" t="s">
        <v>97</v>
      </c>
      <c r="E180" s="61"/>
      <c r="F180" s="61"/>
      <c r="G180" s="61"/>
    </row>
    <row r="181" spans="1:7" ht="15" customHeight="1" hidden="1">
      <c r="A181" s="184" t="s">
        <v>21</v>
      </c>
      <c r="B181" s="184" t="s">
        <v>31</v>
      </c>
      <c r="C181" s="184" t="s">
        <v>24</v>
      </c>
      <c r="D181" s="18" t="s">
        <v>65</v>
      </c>
      <c r="E181" s="92"/>
      <c r="F181" s="92"/>
      <c r="G181" s="92"/>
    </row>
    <row r="182" spans="1:7" ht="15" customHeight="1" hidden="1">
      <c r="A182" s="173"/>
      <c r="B182" s="173"/>
      <c r="C182" s="173"/>
      <c r="D182" s="18"/>
      <c r="E182" s="92"/>
      <c r="F182" s="92"/>
      <c r="G182" s="92"/>
    </row>
    <row r="183" spans="1:7" ht="30" customHeight="1" hidden="1">
      <c r="A183" s="175" t="s">
        <v>67</v>
      </c>
      <c r="B183" s="174"/>
      <c r="C183" s="174"/>
      <c r="D183" s="29" t="s">
        <v>68</v>
      </c>
      <c r="E183" s="110">
        <f>E185+E186+E187</f>
        <v>0</v>
      </c>
      <c r="F183" s="110">
        <f>F185+F186+F187</f>
        <v>0</v>
      </c>
      <c r="G183" s="110">
        <f>G185+G186+G187</f>
        <v>0</v>
      </c>
    </row>
    <row r="184" spans="1:7" ht="15" customHeight="1" hidden="1">
      <c r="A184" s="173"/>
      <c r="B184" s="173"/>
      <c r="C184" s="173"/>
      <c r="D184" s="24" t="s">
        <v>80</v>
      </c>
      <c r="E184" s="92"/>
      <c r="F184" s="92"/>
      <c r="G184" s="92"/>
    </row>
    <row r="185" spans="1:7" ht="15" customHeight="1" hidden="1">
      <c r="A185" s="184" t="s">
        <v>69</v>
      </c>
      <c r="B185" s="184" t="s">
        <v>70</v>
      </c>
      <c r="C185" s="184" t="s">
        <v>24</v>
      </c>
      <c r="D185" s="18" t="s">
        <v>71</v>
      </c>
      <c r="E185" s="97"/>
      <c r="F185" s="97"/>
      <c r="G185" s="97"/>
    </row>
    <row r="186" spans="1:7" ht="15" customHeight="1" hidden="1">
      <c r="A186" s="184" t="s">
        <v>69</v>
      </c>
      <c r="B186" s="184" t="s">
        <v>70</v>
      </c>
      <c r="C186" s="184" t="s">
        <v>28</v>
      </c>
      <c r="D186" s="18" t="s">
        <v>72</v>
      </c>
      <c r="E186" s="97"/>
      <c r="F186" s="97"/>
      <c r="G186" s="97"/>
    </row>
    <row r="187" spans="1:7" ht="15.75" customHeight="1" hidden="1">
      <c r="A187" s="184" t="s">
        <v>69</v>
      </c>
      <c r="B187" s="184" t="s">
        <v>70</v>
      </c>
      <c r="C187" s="184" t="s">
        <v>45</v>
      </c>
      <c r="D187" s="18" t="s">
        <v>73</v>
      </c>
      <c r="E187" s="97"/>
      <c r="F187" s="97"/>
      <c r="G187" s="97"/>
    </row>
    <row r="188" spans="1:7" ht="14.25" customHeight="1" hidden="1">
      <c r="A188" s="184"/>
      <c r="B188" s="184"/>
      <c r="C188" s="184"/>
      <c r="D188" s="18"/>
      <c r="E188" s="92"/>
      <c r="F188" s="92"/>
      <c r="G188" s="92"/>
    </row>
    <row r="189" spans="1:10" ht="22.5" customHeight="1">
      <c r="A189" s="184"/>
      <c r="B189" s="184"/>
      <c r="C189" s="184"/>
      <c r="D189" s="268" t="s">
        <v>26</v>
      </c>
      <c r="E189" s="267">
        <f>E191+E198+E201</f>
        <v>869.3</v>
      </c>
      <c r="F189" s="267">
        <f>F191+F198+F201</f>
        <v>885.6</v>
      </c>
      <c r="G189" s="267">
        <f>G191+G198+G201</f>
        <v>862.0999999999999</v>
      </c>
      <c r="J189" s="226"/>
    </row>
    <row r="190" spans="1:10" ht="15">
      <c r="A190" s="184"/>
      <c r="B190" s="184"/>
      <c r="C190" s="184"/>
      <c r="D190" s="19" t="s">
        <v>5</v>
      </c>
      <c r="E190" s="100"/>
      <c r="F190" s="100"/>
      <c r="G190" s="100"/>
      <c r="J190" s="226"/>
    </row>
    <row r="191" spans="1:7" ht="19.5" customHeight="1">
      <c r="A191" s="184"/>
      <c r="B191" s="184"/>
      <c r="C191" s="184"/>
      <c r="D191" s="248" t="s">
        <v>316</v>
      </c>
      <c r="E191" s="251">
        <f>E192+E193+E194+E195+E196</f>
        <v>741.8</v>
      </c>
      <c r="F191" s="251">
        <f>F192+F193+F194+F195+F196</f>
        <v>750.6</v>
      </c>
      <c r="G191" s="251">
        <f>G192+G193+G194+G195+G196</f>
        <v>751.0999999999999</v>
      </c>
    </row>
    <row r="192" spans="1:7" s="298" customFormat="1" ht="19.5" customHeight="1">
      <c r="A192" s="307" t="s">
        <v>88</v>
      </c>
      <c r="B192" s="307" t="s">
        <v>123</v>
      </c>
      <c r="C192" s="307" t="s">
        <v>27</v>
      </c>
      <c r="D192" s="312" t="s">
        <v>7</v>
      </c>
      <c r="E192" s="325">
        <v>13</v>
      </c>
      <c r="F192" s="325">
        <v>5.1</v>
      </c>
      <c r="G192" s="325">
        <v>13</v>
      </c>
    </row>
    <row r="193" spans="1:7" s="298" customFormat="1" ht="18" customHeight="1">
      <c r="A193" s="307" t="s">
        <v>9</v>
      </c>
      <c r="B193" s="307" t="s">
        <v>123</v>
      </c>
      <c r="C193" s="307" t="s">
        <v>27</v>
      </c>
      <c r="D193" s="312" t="s">
        <v>8</v>
      </c>
      <c r="E193" s="325">
        <v>598</v>
      </c>
      <c r="F193" s="325">
        <v>598</v>
      </c>
      <c r="G193" s="325">
        <v>600</v>
      </c>
    </row>
    <row r="194" spans="1:7" s="298" customFormat="1" ht="18" customHeight="1">
      <c r="A194" s="307" t="s">
        <v>10</v>
      </c>
      <c r="B194" s="307" t="s">
        <v>123</v>
      </c>
      <c r="C194" s="307" t="s">
        <v>27</v>
      </c>
      <c r="D194" s="312" t="s">
        <v>12</v>
      </c>
      <c r="E194" s="325">
        <v>90</v>
      </c>
      <c r="F194" s="325">
        <v>117</v>
      </c>
      <c r="G194" s="325">
        <v>100</v>
      </c>
    </row>
    <row r="195" spans="1:7" s="298" customFormat="1" ht="18" customHeight="1">
      <c r="A195" s="302"/>
      <c r="B195" s="302"/>
      <c r="C195" s="302"/>
      <c r="D195" s="312" t="s">
        <v>181</v>
      </c>
      <c r="E195" s="325">
        <v>39</v>
      </c>
      <c r="F195" s="325">
        <v>29</v>
      </c>
      <c r="G195" s="325">
        <v>36.3</v>
      </c>
    </row>
    <row r="196" spans="1:7" s="298" customFormat="1" ht="18" customHeight="1">
      <c r="A196" s="302"/>
      <c r="B196" s="302"/>
      <c r="C196" s="302"/>
      <c r="D196" s="312" t="s">
        <v>317</v>
      </c>
      <c r="E196" s="325">
        <v>1.8</v>
      </c>
      <c r="F196" s="325">
        <v>1.5</v>
      </c>
      <c r="G196" s="325">
        <v>1.8</v>
      </c>
    </row>
    <row r="197" spans="1:7" ht="15">
      <c r="A197" s="182"/>
      <c r="B197" s="182"/>
      <c r="C197" s="182"/>
      <c r="D197" s="22"/>
      <c r="E197" s="85"/>
      <c r="F197" s="85"/>
      <c r="G197" s="85"/>
    </row>
    <row r="198" spans="1:7" ht="18" customHeight="1">
      <c r="A198" s="184"/>
      <c r="B198" s="184"/>
      <c r="C198" s="184"/>
      <c r="D198" s="248" t="s">
        <v>230</v>
      </c>
      <c r="E198" s="251">
        <f>E199+E200</f>
        <v>44.5</v>
      </c>
      <c r="F198" s="251">
        <f>F199+F200</f>
        <v>43</v>
      </c>
      <c r="G198" s="251">
        <f>G199+G200</f>
        <v>48</v>
      </c>
    </row>
    <row r="199" spans="1:7" s="298" customFormat="1" ht="21.75" customHeight="1">
      <c r="A199" s="307" t="s">
        <v>13</v>
      </c>
      <c r="B199" s="307" t="s">
        <v>112</v>
      </c>
      <c r="C199" s="307" t="s">
        <v>27</v>
      </c>
      <c r="D199" s="312" t="s">
        <v>318</v>
      </c>
      <c r="E199" s="353">
        <v>44.5</v>
      </c>
      <c r="F199" s="353">
        <v>43</v>
      </c>
      <c r="G199" s="353">
        <v>48</v>
      </c>
    </row>
    <row r="200" spans="1:7" ht="16.5" customHeight="1">
      <c r="A200" s="184"/>
      <c r="B200" s="184"/>
      <c r="C200" s="184"/>
      <c r="D200" s="62"/>
      <c r="E200" s="95"/>
      <c r="F200" s="95"/>
      <c r="G200" s="95"/>
    </row>
    <row r="201" spans="1:7" ht="18" customHeight="1">
      <c r="A201" s="184"/>
      <c r="B201" s="184"/>
      <c r="C201" s="184"/>
      <c r="D201" s="248" t="s">
        <v>319</v>
      </c>
      <c r="E201" s="251">
        <f>E202+E207+E208+E210</f>
        <v>83</v>
      </c>
      <c r="F201" s="251">
        <f>F202+F207+F208+F210</f>
        <v>92</v>
      </c>
      <c r="G201" s="251">
        <f>G202+G207+G208+G210</f>
        <v>63.00000000000001</v>
      </c>
    </row>
    <row r="202" spans="1:7" s="298" customFormat="1" ht="19.5" customHeight="1">
      <c r="A202" s="307"/>
      <c r="B202" s="307"/>
      <c r="C202" s="307"/>
      <c r="D202" s="314" t="s">
        <v>120</v>
      </c>
      <c r="E202" s="324">
        <f>E204+E203+E205</f>
        <v>40.4</v>
      </c>
      <c r="F202" s="324">
        <f>F204+F203+F205</f>
        <v>40.4</v>
      </c>
      <c r="G202" s="324">
        <f>G204+G203+G205</f>
        <v>18.8</v>
      </c>
    </row>
    <row r="203" spans="1:7" s="298" customFormat="1" ht="14.25" customHeight="1">
      <c r="A203" s="307" t="s">
        <v>16</v>
      </c>
      <c r="B203" s="307" t="s">
        <v>128</v>
      </c>
      <c r="C203" s="307" t="s">
        <v>27</v>
      </c>
      <c r="D203" s="363" t="s">
        <v>135</v>
      </c>
      <c r="E203" s="364">
        <v>16</v>
      </c>
      <c r="F203" s="364">
        <v>16</v>
      </c>
      <c r="G203" s="364"/>
    </row>
    <row r="204" spans="1:7" s="298" customFormat="1" ht="18" customHeight="1" hidden="1">
      <c r="A204" s="307" t="s">
        <v>14</v>
      </c>
      <c r="B204" s="307" t="s">
        <v>113</v>
      </c>
      <c r="C204" s="307" t="s">
        <v>27</v>
      </c>
      <c r="D204" s="344" t="s">
        <v>145</v>
      </c>
      <c r="E204" s="365"/>
      <c r="F204" s="365"/>
      <c r="G204" s="365"/>
    </row>
    <row r="205" spans="1:7" s="298" customFormat="1" ht="14.25">
      <c r="A205" s="307" t="s">
        <v>16</v>
      </c>
      <c r="B205" s="307" t="s">
        <v>17</v>
      </c>
      <c r="C205" s="307" t="s">
        <v>27</v>
      </c>
      <c r="D205" s="344" t="s">
        <v>142</v>
      </c>
      <c r="E205" s="365">
        <v>24.4</v>
      </c>
      <c r="F205" s="365">
        <v>24.4</v>
      </c>
      <c r="G205" s="365">
        <v>18.8</v>
      </c>
    </row>
    <row r="206" spans="1:7" s="298" customFormat="1" ht="14.25">
      <c r="A206" s="307"/>
      <c r="B206" s="307"/>
      <c r="C206" s="307"/>
      <c r="D206" s="344"/>
      <c r="E206" s="365"/>
      <c r="F206" s="365"/>
      <c r="G206" s="365"/>
    </row>
    <row r="207" spans="1:7" s="298" customFormat="1" ht="18" customHeight="1">
      <c r="A207" s="307" t="s">
        <v>16</v>
      </c>
      <c r="B207" s="307" t="s">
        <v>17</v>
      </c>
      <c r="C207" s="307" t="s">
        <v>27</v>
      </c>
      <c r="D207" s="314" t="s">
        <v>302</v>
      </c>
      <c r="E207" s="366">
        <v>5</v>
      </c>
      <c r="F207" s="366">
        <v>6</v>
      </c>
      <c r="G207" s="366">
        <v>5</v>
      </c>
    </row>
    <row r="208" spans="1:7" s="298" customFormat="1" ht="15">
      <c r="A208" s="307" t="s">
        <v>16</v>
      </c>
      <c r="B208" s="307" t="s">
        <v>118</v>
      </c>
      <c r="C208" s="307" t="s">
        <v>27</v>
      </c>
      <c r="D208" s="321" t="s">
        <v>33</v>
      </c>
      <c r="E208" s="324">
        <v>12.6</v>
      </c>
      <c r="F208" s="324">
        <v>20.6</v>
      </c>
      <c r="G208" s="324">
        <v>17.6</v>
      </c>
    </row>
    <row r="209" spans="1:7" s="298" customFormat="1" ht="15">
      <c r="A209" s="307"/>
      <c r="B209" s="307"/>
      <c r="C209" s="307"/>
      <c r="D209" s="321"/>
      <c r="E209" s="324"/>
      <c r="F209" s="324"/>
      <c r="G209" s="324"/>
    </row>
    <row r="210" spans="1:7" s="298" customFormat="1" ht="15">
      <c r="A210" s="307" t="s">
        <v>19</v>
      </c>
      <c r="B210" s="307" t="s">
        <v>130</v>
      </c>
      <c r="C210" s="307" t="s">
        <v>27</v>
      </c>
      <c r="D210" s="312" t="s">
        <v>20</v>
      </c>
      <c r="E210" s="325">
        <v>25</v>
      </c>
      <c r="F210" s="325">
        <v>25</v>
      </c>
      <c r="G210" s="325">
        <v>21.6</v>
      </c>
    </row>
    <row r="211" spans="1:7" ht="15">
      <c r="A211" s="184"/>
      <c r="B211" s="184"/>
      <c r="C211" s="184"/>
      <c r="D211" s="4"/>
      <c r="E211" s="61"/>
      <c r="F211" s="61"/>
      <c r="G211" s="61"/>
    </row>
    <row r="212" spans="1:7" ht="15" hidden="1">
      <c r="A212" s="184"/>
      <c r="B212" s="184"/>
      <c r="C212" s="184"/>
      <c r="D212" s="7" t="s">
        <v>98</v>
      </c>
      <c r="E212" s="61">
        <f>E213+E215+E216+E217+E214</f>
        <v>0</v>
      </c>
      <c r="F212" s="61">
        <f>F213+F214+F215+F216+F217</f>
        <v>0</v>
      </c>
      <c r="G212" s="61">
        <f>G213+G214+G215+G216+G217</f>
        <v>0</v>
      </c>
    </row>
    <row r="213" spans="1:7" ht="14.25" hidden="1">
      <c r="A213" s="184" t="s">
        <v>21</v>
      </c>
      <c r="B213" s="184" t="s">
        <v>31</v>
      </c>
      <c r="C213" s="184" t="s">
        <v>27</v>
      </c>
      <c r="D213" s="18" t="s">
        <v>41</v>
      </c>
      <c r="E213" s="97"/>
      <c r="F213" s="97"/>
      <c r="G213" s="97"/>
    </row>
    <row r="214" spans="1:7" ht="14.25" hidden="1">
      <c r="A214" s="184" t="s">
        <v>21</v>
      </c>
      <c r="B214" s="184" t="s">
        <v>31</v>
      </c>
      <c r="C214" s="184" t="s">
        <v>27</v>
      </c>
      <c r="D214" s="18" t="s">
        <v>74</v>
      </c>
      <c r="E214" s="97"/>
      <c r="F214" s="97"/>
      <c r="G214" s="97"/>
    </row>
    <row r="215" spans="1:7" ht="14.25" hidden="1">
      <c r="A215" s="184" t="s">
        <v>21</v>
      </c>
      <c r="B215" s="184" t="s">
        <v>31</v>
      </c>
      <c r="C215" s="184" t="s">
        <v>27</v>
      </c>
      <c r="D215" s="18" t="s">
        <v>109</v>
      </c>
      <c r="E215" s="97"/>
      <c r="F215" s="97"/>
      <c r="G215" s="97"/>
    </row>
    <row r="216" spans="1:7" ht="14.25" hidden="1">
      <c r="A216" s="184" t="s">
        <v>21</v>
      </c>
      <c r="B216" s="184" t="s">
        <v>37</v>
      </c>
      <c r="C216" s="184" t="s">
        <v>27</v>
      </c>
      <c r="D216" s="18" t="s">
        <v>269</v>
      </c>
      <c r="E216" s="97"/>
      <c r="F216" s="97"/>
      <c r="G216" s="97"/>
    </row>
    <row r="217" spans="1:7" ht="15" hidden="1">
      <c r="A217" s="184" t="s">
        <v>21</v>
      </c>
      <c r="B217" s="184" t="s">
        <v>38</v>
      </c>
      <c r="C217" s="184" t="s">
        <v>27</v>
      </c>
      <c r="D217" s="4" t="s">
        <v>75</v>
      </c>
      <c r="E217" s="97"/>
      <c r="F217" s="97"/>
      <c r="G217" s="97"/>
    </row>
    <row r="218" spans="1:7" ht="15" hidden="1">
      <c r="A218" s="184"/>
      <c r="B218" s="184"/>
      <c r="C218" s="184"/>
      <c r="D218" s="7"/>
      <c r="E218" s="61"/>
      <c r="F218" s="61"/>
      <c r="G218" s="61"/>
    </row>
    <row r="219" spans="1:10" ht="30">
      <c r="A219" s="195"/>
      <c r="B219" s="195"/>
      <c r="C219" s="195"/>
      <c r="D219" s="258" t="s">
        <v>36</v>
      </c>
      <c r="E219" s="267">
        <f>E221+E229+E232</f>
        <v>961.4</v>
      </c>
      <c r="F219" s="267">
        <f>F221+F229+F232</f>
        <v>1944.8</v>
      </c>
      <c r="G219" s="267">
        <f>G221+G229+G232</f>
        <v>1872.1</v>
      </c>
      <c r="J219" s="226"/>
    </row>
    <row r="220" spans="1:10" ht="15">
      <c r="A220" s="269"/>
      <c r="B220" s="269"/>
      <c r="C220" s="269"/>
      <c r="D220" s="19" t="s">
        <v>5</v>
      </c>
      <c r="E220" s="267"/>
      <c r="F220" s="267"/>
      <c r="G220" s="267"/>
      <c r="J220" s="226"/>
    </row>
    <row r="221" spans="1:7" ht="15">
      <c r="A221" s="183"/>
      <c r="B221" s="183"/>
      <c r="C221" s="183"/>
      <c r="D221" s="248" t="s">
        <v>316</v>
      </c>
      <c r="E221" s="251">
        <f>E222+E223+E224+E225+E226+E227</f>
        <v>124</v>
      </c>
      <c r="F221" s="251">
        <f>F222+F223+F224+F225+F226+F227</f>
        <v>86.2</v>
      </c>
      <c r="G221" s="251">
        <f>G222+G223+G224+G225+G226+G227</f>
        <v>122</v>
      </c>
    </row>
    <row r="222" spans="1:7" s="298" customFormat="1" ht="17.25" customHeight="1">
      <c r="A222" s="307" t="s">
        <v>9</v>
      </c>
      <c r="B222" s="307" t="s">
        <v>123</v>
      </c>
      <c r="C222" s="307" t="s">
        <v>28</v>
      </c>
      <c r="D222" s="335" t="s">
        <v>8</v>
      </c>
      <c r="E222" s="353">
        <v>45</v>
      </c>
      <c r="F222" s="353">
        <v>7.2</v>
      </c>
      <c r="G222" s="353">
        <v>40</v>
      </c>
    </row>
    <row r="223" spans="1:7" s="298" customFormat="1" ht="18.75" customHeight="1">
      <c r="A223" s="307" t="s">
        <v>88</v>
      </c>
      <c r="B223" s="307" t="s">
        <v>123</v>
      </c>
      <c r="C223" s="307" t="s">
        <v>28</v>
      </c>
      <c r="D223" s="335" t="s">
        <v>7</v>
      </c>
      <c r="E223" s="311"/>
      <c r="F223" s="311"/>
      <c r="G223" s="311"/>
    </row>
    <row r="224" spans="1:7" s="298" customFormat="1" ht="28.5">
      <c r="A224" s="307" t="s">
        <v>125</v>
      </c>
      <c r="B224" s="307" t="s">
        <v>123</v>
      </c>
      <c r="C224" s="307" t="s">
        <v>28</v>
      </c>
      <c r="D224" s="310" t="s">
        <v>244</v>
      </c>
      <c r="E224" s="353">
        <v>5</v>
      </c>
      <c r="F224" s="353">
        <v>5</v>
      </c>
      <c r="G224" s="353">
        <v>5</v>
      </c>
    </row>
    <row r="225" spans="1:7" s="298" customFormat="1" ht="20.25" customHeight="1">
      <c r="A225" s="307" t="s">
        <v>10</v>
      </c>
      <c r="B225" s="307" t="s">
        <v>123</v>
      </c>
      <c r="C225" s="307" t="s">
        <v>28</v>
      </c>
      <c r="D225" s="312" t="s">
        <v>12</v>
      </c>
      <c r="E225" s="353"/>
      <c r="F225" s="353"/>
      <c r="G225" s="353"/>
    </row>
    <row r="226" spans="1:7" s="298" customFormat="1" ht="15">
      <c r="A226" s="307"/>
      <c r="B226" s="307"/>
      <c r="C226" s="307"/>
      <c r="D226" s="312" t="s">
        <v>181</v>
      </c>
      <c r="E226" s="353">
        <v>74</v>
      </c>
      <c r="F226" s="353">
        <v>74</v>
      </c>
      <c r="G226" s="353">
        <v>74</v>
      </c>
    </row>
    <row r="227" spans="1:7" s="298" customFormat="1" ht="15">
      <c r="A227" s="307"/>
      <c r="B227" s="307"/>
      <c r="C227" s="307"/>
      <c r="D227" s="312" t="s">
        <v>317</v>
      </c>
      <c r="E227" s="353"/>
      <c r="F227" s="353"/>
      <c r="G227" s="353">
        <v>3</v>
      </c>
    </row>
    <row r="228" spans="1:7" ht="15">
      <c r="A228" s="173"/>
      <c r="B228" s="173"/>
      <c r="C228" s="173"/>
      <c r="D228" s="50"/>
      <c r="E228" s="85"/>
      <c r="F228" s="85"/>
      <c r="G228" s="85"/>
    </row>
    <row r="229" spans="1:7" ht="15">
      <c r="A229" s="173"/>
      <c r="B229" s="173"/>
      <c r="C229" s="173"/>
      <c r="D229" s="248" t="s">
        <v>230</v>
      </c>
      <c r="E229" s="251">
        <f>E230+E231</f>
        <v>49</v>
      </c>
      <c r="F229" s="251">
        <f>F230+F231</f>
        <v>50.1</v>
      </c>
      <c r="G229" s="251">
        <f>G230+G231</f>
        <v>43.8</v>
      </c>
    </row>
    <row r="230" spans="1:7" s="298" customFormat="1" ht="14.25" customHeight="1">
      <c r="A230" s="307" t="s">
        <v>13</v>
      </c>
      <c r="B230" s="307" t="s">
        <v>112</v>
      </c>
      <c r="C230" s="307" t="s">
        <v>28</v>
      </c>
      <c r="D230" s="312" t="s">
        <v>318</v>
      </c>
      <c r="E230" s="353">
        <v>49</v>
      </c>
      <c r="F230" s="353">
        <v>50.1</v>
      </c>
      <c r="G230" s="353">
        <v>43.8</v>
      </c>
    </row>
    <row r="231" spans="1:7" ht="14.25">
      <c r="A231" s="184"/>
      <c r="B231" s="184"/>
      <c r="C231" s="184"/>
      <c r="D231" s="62"/>
      <c r="E231" s="113"/>
      <c r="F231" s="113"/>
      <c r="G231" s="113"/>
    </row>
    <row r="232" spans="1:7" ht="15">
      <c r="A232" s="184"/>
      <c r="B232" s="184"/>
      <c r="C232" s="184"/>
      <c r="D232" s="248" t="s">
        <v>319</v>
      </c>
      <c r="E232" s="251">
        <f>E233+E239+E240+E242</f>
        <v>788.4</v>
      </c>
      <c r="F232" s="251">
        <f>F233+F239+F240+F242</f>
        <v>1808.5</v>
      </c>
      <c r="G232" s="251">
        <f>G233+G239+G240+G242</f>
        <v>1706.3</v>
      </c>
    </row>
    <row r="233" spans="1:7" s="298" customFormat="1" ht="15.75" customHeight="1">
      <c r="A233" s="307"/>
      <c r="B233" s="307"/>
      <c r="C233" s="307"/>
      <c r="D233" s="314" t="s">
        <v>120</v>
      </c>
      <c r="E233" s="297">
        <f>E236+E234+E235+E237</f>
        <v>627.4</v>
      </c>
      <c r="F233" s="297">
        <f>F236+F234+F235+F237</f>
        <v>1564.4</v>
      </c>
      <c r="G233" s="297">
        <f>G236+G234+G235+G237</f>
        <v>1545.3</v>
      </c>
    </row>
    <row r="234" spans="1:7" s="298" customFormat="1" ht="14.25">
      <c r="A234" s="307" t="s">
        <v>16</v>
      </c>
      <c r="B234" s="307" t="s">
        <v>128</v>
      </c>
      <c r="C234" s="307" t="s">
        <v>28</v>
      </c>
      <c r="D234" s="363" t="s">
        <v>131</v>
      </c>
      <c r="E234" s="349">
        <v>570.8</v>
      </c>
      <c r="F234" s="349">
        <v>1554.4</v>
      </c>
      <c r="G234" s="349">
        <v>1501.3</v>
      </c>
    </row>
    <row r="235" spans="1:7" s="298" customFormat="1" ht="14.25">
      <c r="A235" s="367">
        <v>702</v>
      </c>
      <c r="B235" s="367">
        <v>4219901</v>
      </c>
      <c r="C235" s="367">
        <v>222</v>
      </c>
      <c r="D235" s="363" t="s">
        <v>132</v>
      </c>
      <c r="E235" s="349">
        <v>46.6</v>
      </c>
      <c r="F235" s="349"/>
      <c r="G235" s="349"/>
    </row>
    <row r="236" spans="1:7" s="298" customFormat="1" ht="14.25" hidden="1">
      <c r="A236" s="307" t="s">
        <v>14</v>
      </c>
      <c r="B236" s="307" t="s">
        <v>113</v>
      </c>
      <c r="C236" s="307" t="s">
        <v>28</v>
      </c>
      <c r="D236" s="344" t="s">
        <v>145</v>
      </c>
      <c r="E236" s="349"/>
      <c r="F236" s="349"/>
      <c r="G236" s="349"/>
    </row>
    <row r="237" spans="1:7" s="298" customFormat="1" ht="15">
      <c r="A237" s="307" t="s">
        <v>16</v>
      </c>
      <c r="B237" s="307" t="s">
        <v>17</v>
      </c>
      <c r="C237" s="307" t="s">
        <v>28</v>
      </c>
      <c r="D237" s="318" t="s">
        <v>147</v>
      </c>
      <c r="E237" s="368">
        <v>10</v>
      </c>
      <c r="F237" s="368">
        <v>10</v>
      </c>
      <c r="G237" s="368">
        <v>44</v>
      </c>
    </row>
    <row r="238" spans="1:7" s="298" customFormat="1" ht="15">
      <c r="A238" s="307"/>
      <c r="B238" s="307"/>
      <c r="C238" s="307"/>
      <c r="D238" s="318"/>
      <c r="E238" s="368"/>
      <c r="F238" s="368"/>
      <c r="G238" s="368"/>
    </row>
    <row r="239" spans="1:7" s="298" customFormat="1" ht="14.25">
      <c r="A239" s="307" t="s">
        <v>16</v>
      </c>
      <c r="B239" s="307" t="s">
        <v>17</v>
      </c>
      <c r="C239" s="307" t="s">
        <v>28</v>
      </c>
      <c r="D239" s="314" t="s">
        <v>302</v>
      </c>
      <c r="E239" s="353">
        <v>17</v>
      </c>
      <c r="F239" s="353">
        <v>16.1</v>
      </c>
      <c r="G239" s="353">
        <v>17</v>
      </c>
    </row>
    <row r="240" spans="1:7" s="298" customFormat="1" ht="15">
      <c r="A240" s="307" t="s">
        <v>16</v>
      </c>
      <c r="B240" s="307" t="s">
        <v>118</v>
      </c>
      <c r="C240" s="307" t="s">
        <v>28</v>
      </c>
      <c r="D240" s="321" t="s">
        <v>33</v>
      </c>
      <c r="E240" s="346">
        <v>144</v>
      </c>
      <c r="F240" s="346">
        <v>224.9</v>
      </c>
      <c r="G240" s="324">
        <v>144</v>
      </c>
    </row>
    <row r="241" spans="1:7" s="298" customFormat="1" ht="15">
      <c r="A241" s="307"/>
      <c r="B241" s="307"/>
      <c r="C241" s="307"/>
      <c r="D241" s="369"/>
      <c r="E241" s="346"/>
      <c r="F241" s="346"/>
      <c r="G241" s="346"/>
    </row>
    <row r="242" spans="1:7" s="298" customFormat="1" ht="15">
      <c r="A242" s="307" t="s">
        <v>19</v>
      </c>
      <c r="B242" s="307" t="s">
        <v>130</v>
      </c>
      <c r="C242" s="307" t="s">
        <v>28</v>
      </c>
      <c r="D242" s="312" t="s">
        <v>20</v>
      </c>
      <c r="E242" s="324"/>
      <c r="F242" s="324">
        <v>3.1</v>
      </c>
      <c r="G242" s="346"/>
    </row>
    <row r="243" spans="1:7" ht="15">
      <c r="A243" s="184"/>
      <c r="B243" s="184"/>
      <c r="C243" s="184"/>
      <c r="D243" s="20"/>
      <c r="E243" s="5"/>
      <c r="F243" s="5"/>
      <c r="G243" s="5"/>
    </row>
    <row r="244" spans="1:7" ht="15" hidden="1">
      <c r="A244" s="184"/>
      <c r="B244" s="184"/>
      <c r="C244" s="184"/>
      <c r="D244" s="16" t="s">
        <v>98</v>
      </c>
      <c r="E244" s="61">
        <f>E245+E246+E248</f>
        <v>0</v>
      </c>
      <c r="F244" s="61">
        <f>F245+F246+F247+F248+F249</f>
        <v>0</v>
      </c>
      <c r="G244" s="61">
        <f>G245+G246+G247+G248+G249</f>
        <v>0</v>
      </c>
    </row>
    <row r="245" spans="1:7" ht="14.25" hidden="1">
      <c r="A245" s="184" t="s">
        <v>21</v>
      </c>
      <c r="B245" s="184" t="s">
        <v>31</v>
      </c>
      <c r="C245" s="184" t="s">
        <v>28</v>
      </c>
      <c r="D245" s="20" t="s">
        <v>76</v>
      </c>
      <c r="E245" s="97"/>
      <c r="F245" s="97"/>
      <c r="G245" s="97"/>
    </row>
    <row r="246" spans="1:7" ht="14.25" hidden="1">
      <c r="A246" s="184" t="s">
        <v>21</v>
      </c>
      <c r="B246" s="184" t="s">
        <v>38</v>
      </c>
      <c r="C246" s="184" t="s">
        <v>28</v>
      </c>
      <c r="D246" s="20" t="s">
        <v>40</v>
      </c>
      <c r="E246" s="97"/>
      <c r="F246" s="97"/>
      <c r="G246" s="97"/>
    </row>
    <row r="247" spans="1:7" ht="14.25" hidden="1">
      <c r="A247" s="184" t="s">
        <v>21</v>
      </c>
      <c r="B247" s="184" t="s">
        <v>37</v>
      </c>
      <c r="C247" s="184" t="s">
        <v>28</v>
      </c>
      <c r="D247" s="18" t="s">
        <v>109</v>
      </c>
      <c r="E247" s="97"/>
      <c r="F247" s="97"/>
      <c r="G247" s="97"/>
    </row>
    <row r="248" spans="1:7" ht="14.25" hidden="1">
      <c r="A248" s="184" t="s">
        <v>21</v>
      </c>
      <c r="B248" s="184" t="s">
        <v>31</v>
      </c>
      <c r="C248" s="184" t="s">
        <v>28</v>
      </c>
      <c r="D248" s="20" t="s">
        <v>89</v>
      </c>
      <c r="E248" s="97"/>
      <c r="F248" s="97"/>
      <c r="G248" s="97"/>
    </row>
    <row r="249" spans="1:7" ht="15" hidden="1">
      <c r="A249" s="184" t="s">
        <v>21</v>
      </c>
      <c r="B249" s="184" t="s">
        <v>31</v>
      </c>
      <c r="C249" s="184" t="s">
        <v>28</v>
      </c>
      <c r="D249" s="15" t="s">
        <v>270</v>
      </c>
      <c r="E249" s="5"/>
      <c r="F249" s="5"/>
      <c r="G249" s="5"/>
    </row>
    <row r="250" spans="1:7" ht="34.5" customHeight="1">
      <c r="A250" s="197"/>
      <c r="B250" s="197"/>
      <c r="C250" s="197"/>
      <c r="D250" s="271" t="s">
        <v>323</v>
      </c>
      <c r="E250" s="270">
        <f>E252+E255+E258</f>
        <v>13227.4</v>
      </c>
      <c r="F250" s="270">
        <f>F252+F255+F258</f>
        <v>13227.4</v>
      </c>
      <c r="G250" s="270">
        <f>G252+G255+G258</f>
        <v>12477.900000000001</v>
      </c>
    </row>
    <row r="251" spans="1:7" ht="15">
      <c r="A251" s="197"/>
      <c r="B251" s="197"/>
      <c r="C251" s="197"/>
      <c r="D251" s="19" t="s">
        <v>5</v>
      </c>
      <c r="E251" s="272"/>
      <c r="F251" s="272"/>
      <c r="G251" s="272"/>
    </row>
    <row r="252" spans="1:7" ht="15">
      <c r="A252" s="197"/>
      <c r="B252" s="197"/>
      <c r="C252" s="197"/>
      <c r="D252" s="248" t="s">
        <v>316</v>
      </c>
      <c r="E252" s="251">
        <f>E253</f>
        <v>765.5</v>
      </c>
      <c r="F252" s="251">
        <f>F253</f>
        <v>765.5</v>
      </c>
      <c r="G252" s="251">
        <f>G253</f>
        <v>936.5</v>
      </c>
    </row>
    <row r="253" spans="1:10" s="298" customFormat="1" ht="15">
      <c r="A253" s="307" t="s">
        <v>9</v>
      </c>
      <c r="B253" s="307" t="s">
        <v>123</v>
      </c>
      <c r="C253" s="307" t="s">
        <v>30</v>
      </c>
      <c r="D253" s="335" t="s">
        <v>8</v>
      </c>
      <c r="E253" s="342">
        <v>765.5</v>
      </c>
      <c r="F253" s="342">
        <v>765.5</v>
      </c>
      <c r="G253" s="342">
        <v>936.5</v>
      </c>
      <c r="J253" s="299"/>
    </row>
    <row r="254" spans="1:10" ht="15">
      <c r="A254" s="184"/>
      <c r="B254" s="184"/>
      <c r="C254" s="184"/>
      <c r="D254" s="79"/>
      <c r="E254" s="53"/>
      <c r="F254" s="53"/>
      <c r="G254" s="53"/>
      <c r="J254" s="226"/>
    </row>
    <row r="255" spans="1:7" ht="17.25" customHeight="1">
      <c r="A255" s="184"/>
      <c r="B255" s="184"/>
      <c r="C255" s="184"/>
      <c r="D255" s="248" t="s">
        <v>230</v>
      </c>
      <c r="E255" s="251">
        <f>E256</f>
        <v>3830.4</v>
      </c>
      <c r="F255" s="251">
        <f>F256</f>
        <v>3830.4</v>
      </c>
      <c r="G255" s="251">
        <f>G256</f>
        <v>3639.6</v>
      </c>
    </row>
    <row r="256" spans="1:7" s="298" customFormat="1" ht="15">
      <c r="A256" s="307" t="s">
        <v>13</v>
      </c>
      <c r="B256" s="307" t="s">
        <v>112</v>
      </c>
      <c r="C256" s="307" t="s">
        <v>30</v>
      </c>
      <c r="D256" s="312" t="s">
        <v>318</v>
      </c>
      <c r="E256" s="370">
        <v>3830.4</v>
      </c>
      <c r="F256" s="370">
        <v>3830.4</v>
      </c>
      <c r="G256" s="370">
        <v>3639.6</v>
      </c>
    </row>
    <row r="257" spans="1:7" ht="15">
      <c r="A257" s="184"/>
      <c r="B257" s="184"/>
      <c r="C257" s="184"/>
      <c r="D257" s="71"/>
      <c r="E257" s="115"/>
      <c r="F257" s="115"/>
      <c r="G257" s="115"/>
    </row>
    <row r="258" spans="1:7" ht="15">
      <c r="A258" s="184"/>
      <c r="B258" s="184"/>
      <c r="C258" s="184"/>
      <c r="D258" s="248" t="s">
        <v>319</v>
      </c>
      <c r="E258" s="251">
        <f>E259+E263+E264</f>
        <v>8631.5</v>
      </c>
      <c r="F258" s="251">
        <f>F259+F263+F264</f>
        <v>8631.5</v>
      </c>
      <c r="G258" s="251">
        <f>G259+G263+G264</f>
        <v>7901.8</v>
      </c>
    </row>
    <row r="259" spans="1:7" s="298" customFormat="1" ht="15">
      <c r="A259" s="307"/>
      <c r="B259" s="307"/>
      <c r="C259" s="307"/>
      <c r="D259" s="314" t="s">
        <v>120</v>
      </c>
      <c r="E259" s="346">
        <v>6604.5</v>
      </c>
      <c r="F259" s="346">
        <v>6604.5</v>
      </c>
      <c r="G259" s="346">
        <f>G260+G261</f>
        <v>7038.7</v>
      </c>
    </row>
    <row r="260" spans="1:7" s="298" customFormat="1" ht="14.25">
      <c r="A260" s="307" t="s">
        <v>16</v>
      </c>
      <c r="B260" s="307" t="s">
        <v>128</v>
      </c>
      <c r="C260" s="307" t="s">
        <v>30</v>
      </c>
      <c r="D260" s="363" t="s">
        <v>133</v>
      </c>
      <c r="E260" s="371"/>
      <c r="F260" s="371"/>
      <c r="G260" s="371">
        <v>6131.7</v>
      </c>
    </row>
    <row r="261" spans="1:7" s="298" customFormat="1" ht="14.25">
      <c r="A261" s="307"/>
      <c r="B261" s="307"/>
      <c r="C261" s="307"/>
      <c r="D261" s="344" t="s">
        <v>148</v>
      </c>
      <c r="E261" s="371"/>
      <c r="F261" s="371"/>
      <c r="G261" s="371">
        <v>907</v>
      </c>
    </row>
    <row r="262" spans="1:7" s="298" customFormat="1" ht="14.25">
      <c r="A262" s="307"/>
      <c r="B262" s="307"/>
      <c r="C262" s="307"/>
      <c r="D262" s="344"/>
      <c r="E262" s="371"/>
      <c r="F262" s="371"/>
      <c r="G262" s="371"/>
    </row>
    <row r="263" spans="1:7" s="298" customFormat="1" ht="14.25">
      <c r="A263" s="307" t="s">
        <v>16</v>
      </c>
      <c r="B263" s="307" t="s">
        <v>17</v>
      </c>
      <c r="C263" s="307" t="s">
        <v>30</v>
      </c>
      <c r="D263" s="314" t="s">
        <v>302</v>
      </c>
      <c r="E263" s="348">
        <v>350.4</v>
      </c>
      <c r="F263" s="348">
        <v>350.4</v>
      </c>
      <c r="G263" s="348">
        <v>301.3</v>
      </c>
    </row>
    <row r="264" spans="1:7" s="298" customFormat="1" ht="15">
      <c r="A264" s="307" t="s">
        <v>16</v>
      </c>
      <c r="B264" s="307" t="s">
        <v>118</v>
      </c>
      <c r="C264" s="307" t="s">
        <v>30</v>
      </c>
      <c r="D264" s="321" t="s">
        <v>33</v>
      </c>
      <c r="E264" s="370">
        <v>1676.6</v>
      </c>
      <c r="F264" s="297">
        <v>1676.6</v>
      </c>
      <c r="G264" s="370">
        <v>561.8</v>
      </c>
    </row>
    <row r="265" spans="1:7" ht="15">
      <c r="A265" s="184"/>
      <c r="B265" s="184"/>
      <c r="C265" s="184"/>
      <c r="D265" s="62"/>
      <c r="E265" s="35"/>
      <c r="F265" s="35"/>
      <c r="G265" s="35"/>
    </row>
    <row r="266" spans="1:7" ht="15" hidden="1">
      <c r="A266" s="184"/>
      <c r="B266" s="184"/>
      <c r="C266" s="184"/>
      <c r="D266" s="16" t="s">
        <v>98</v>
      </c>
      <c r="E266" s="53"/>
      <c r="F266" s="53">
        <f>F267+F268+F269+F270+F271</f>
        <v>0</v>
      </c>
      <c r="G266" s="53">
        <f>G267+G268+G269+G270+G271</f>
        <v>0</v>
      </c>
    </row>
    <row r="267" spans="1:7" ht="14.25" hidden="1">
      <c r="A267" s="184" t="s">
        <v>21</v>
      </c>
      <c r="B267" s="184" t="s">
        <v>31</v>
      </c>
      <c r="C267" s="184" t="s">
        <v>30</v>
      </c>
      <c r="D267" s="20" t="s">
        <v>76</v>
      </c>
      <c r="E267" s="116"/>
      <c r="F267" s="116"/>
      <c r="G267" s="116"/>
    </row>
    <row r="268" spans="1:7" ht="15" hidden="1">
      <c r="A268" s="184" t="s">
        <v>21</v>
      </c>
      <c r="B268" s="184" t="s">
        <v>38</v>
      </c>
      <c r="C268" s="184" t="s">
        <v>30</v>
      </c>
      <c r="D268" s="20" t="s">
        <v>40</v>
      </c>
      <c r="E268" s="35"/>
      <c r="F268" s="35"/>
      <c r="G268" s="35"/>
    </row>
    <row r="269" spans="1:7" ht="15" hidden="1">
      <c r="A269" s="184" t="s">
        <v>21</v>
      </c>
      <c r="B269" s="184" t="s">
        <v>37</v>
      </c>
      <c r="C269" s="184" t="s">
        <v>30</v>
      </c>
      <c r="D269" s="18" t="s">
        <v>109</v>
      </c>
      <c r="E269" s="35"/>
      <c r="F269" s="35"/>
      <c r="G269" s="35"/>
    </row>
    <row r="270" spans="1:7" ht="15" hidden="1">
      <c r="A270" s="184" t="s">
        <v>21</v>
      </c>
      <c r="B270" s="184" t="s">
        <v>31</v>
      </c>
      <c r="C270" s="184" t="s">
        <v>30</v>
      </c>
      <c r="D270" s="20" t="s">
        <v>74</v>
      </c>
      <c r="E270" s="35"/>
      <c r="F270" s="35"/>
      <c r="G270" s="35"/>
    </row>
    <row r="271" spans="1:7" ht="15" hidden="1">
      <c r="A271" s="184"/>
      <c r="B271" s="184"/>
      <c r="C271" s="184"/>
      <c r="D271" s="84" t="s">
        <v>203</v>
      </c>
      <c r="E271" s="171"/>
      <c r="F271" s="35"/>
      <c r="G271" s="171"/>
    </row>
    <row r="272" spans="1:7" ht="75.75" customHeight="1">
      <c r="A272" s="198"/>
      <c r="B272" s="198"/>
      <c r="C272" s="198"/>
      <c r="D272" s="258" t="s">
        <v>64</v>
      </c>
      <c r="E272" s="274">
        <f>E274+E277+E280</f>
        <v>1378</v>
      </c>
      <c r="F272" s="274">
        <f>F274+F277+F280</f>
        <v>1378</v>
      </c>
      <c r="G272" s="274">
        <f>G274+G277+G280</f>
        <v>1635.8</v>
      </c>
    </row>
    <row r="273" spans="1:7" ht="15">
      <c r="A273" s="198"/>
      <c r="B273" s="198"/>
      <c r="C273" s="198"/>
      <c r="D273" s="19" t="s">
        <v>5</v>
      </c>
      <c r="E273" s="273"/>
      <c r="F273" s="273"/>
      <c r="G273" s="273"/>
    </row>
    <row r="274" spans="1:7" ht="18.75" customHeight="1">
      <c r="A274" s="198"/>
      <c r="B274" s="198"/>
      <c r="C274" s="198"/>
      <c r="D274" s="248" t="s">
        <v>316</v>
      </c>
      <c r="E274" s="251">
        <f>E275</f>
        <v>31.2</v>
      </c>
      <c r="F274" s="251">
        <f>F275</f>
        <v>31.2</v>
      </c>
      <c r="G274" s="251">
        <f>G275</f>
        <v>39.8</v>
      </c>
    </row>
    <row r="275" spans="1:7" s="298" customFormat="1" ht="15">
      <c r="A275" s="307" t="s">
        <v>9</v>
      </c>
      <c r="B275" s="307" t="s">
        <v>123</v>
      </c>
      <c r="C275" s="307" t="s">
        <v>30</v>
      </c>
      <c r="D275" s="372" t="s">
        <v>8</v>
      </c>
      <c r="E275" s="342">
        <v>31.2</v>
      </c>
      <c r="F275" s="342">
        <v>31.2</v>
      </c>
      <c r="G275" s="342">
        <v>39.8</v>
      </c>
    </row>
    <row r="276" spans="1:7" ht="15">
      <c r="A276" s="184"/>
      <c r="B276" s="184"/>
      <c r="C276" s="184"/>
      <c r="D276" s="17"/>
      <c r="E276" s="35"/>
      <c r="F276" s="35"/>
      <c r="G276" s="35"/>
    </row>
    <row r="277" spans="1:7" ht="16.5" customHeight="1">
      <c r="A277" s="184"/>
      <c r="B277" s="184"/>
      <c r="C277" s="184"/>
      <c r="D277" s="248" t="s">
        <v>230</v>
      </c>
      <c r="E277" s="251">
        <f>E278</f>
        <v>591.5</v>
      </c>
      <c r="F277" s="251">
        <f>F278</f>
        <v>591.5</v>
      </c>
      <c r="G277" s="251">
        <f>G278</f>
        <v>731.8</v>
      </c>
    </row>
    <row r="278" spans="1:7" s="298" customFormat="1" ht="14.25" customHeight="1">
      <c r="A278" s="307" t="s">
        <v>13</v>
      </c>
      <c r="B278" s="307" t="s">
        <v>112</v>
      </c>
      <c r="C278" s="307" t="s">
        <v>30</v>
      </c>
      <c r="D278" s="312" t="s">
        <v>318</v>
      </c>
      <c r="E278" s="342">
        <v>591.5</v>
      </c>
      <c r="F278" s="342">
        <v>591.5</v>
      </c>
      <c r="G278" s="342">
        <v>731.8</v>
      </c>
    </row>
    <row r="279" spans="1:7" ht="14.25" customHeight="1">
      <c r="A279" s="184"/>
      <c r="B279" s="184"/>
      <c r="C279" s="184"/>
      <c r="D279" s="71"/>
      <c r="E279" s="53"/>
      <c r="F279" s="53"/>
      <c r="G279" s="53"/>
    </row>
    <row r="280" spans="1:7" ht="14.25" customHeight="1">
      <c r="A280" s="184"/>
      <c r="B280" s="184"/>
      <c r="C280" s="184"/>
      <c r="D280" s="248" t="s">
        <v>319</v>
      </c>
      <c r="E280" s="251">
        <f>E281+E285+E286</f>
        <v>755.3</v>
      </c>
      <c r="F280" s="251">
        <f>F281+F285+F286</f>
        <v>755.3</v>
      </c>
      <c r="G280" s="251">
        <f>G281+G285+G286</f>
        <v>864.2</v>
      </c>
    </row>
    <row r="281" spans="1:7" s="298" customFormat="1" ht="14.25" customHeight="1">
      <c r="A281" s="307"/>
      <c r="B281" s="307"/>
      <c r="C281" s="307"/>
      <c r="D281" s="314" t="s">
        <v>120</v>
      </c>
      <c r="E281" s="342">
        <v>495.3</v>
      </c>
      <c r="F281" s="342">
        <v>495.3</v>
      </c>
      <c r="G281" s="342">
        <f>G282+G283</f>
        <v>535.8000000000001</v>
      </c>
    </row>
    <row r="282" spans="1:7" s="298" customFormat="1" ht="15.75" customHeight="1">
      <c r="A282" s="307" t="s">
        <v>16</v>
      </c>
      <c r="B282" s="307" t="s">
        <v>128</v>
      </c>
      <c r="C282" s="307" t="s">
        <v>30</v>
      </c>
      <c r="D282" s="363" t="s">
        <v>133</v>
      </c>
      <c r="E282" s="373"/>
      <c r="F282" s="373"/>
      <c r="G282" s="373">
        <v>509.6</v>
      </c>
    </row>
    <row r="283" spans="1:7" s="298" customFormat="1" ht="15.75" customHeight="1">
      <c r="A283" s="307"/>
      <c r="B283" s="307"/>
      <c r="C283" s="307"/>
      <c r="D283" s="344" t="s">
        <v>149</v>
      </c>
      <c r="E283" s="373"/>
      <c r="F283" s="374"/>
      <c r="G283" s="373">
        <v>26.2</v>
      </c>
    </row>
    <row r="284" spans="1:7" s="298" customFormat="1" ht="15.75" customHeight="1">
      <c r="A284" s="307"/>
      <c r="B284" s="307"/>
      <c r="C284" s="307"/>
      <c r="D284" s="344"/>
      <c r="E284" s="373"/>
      <c r="F284" s="374"/>
      <c r="G284" s="373"/>
    </row>
    <row r="285" spans="1:7" s="298" customFormat="1" ht="14.25">
      <c r="A285" s="307" t="s">
        <v>16</v>
      </c>
      <c r="B285" s="307" t="s">
        <v>17</v>
      </c>
      <c r="C285" s="307" t="s">
        <v>30</v>
      </c>
      <c r="D285" s="314" t="s">
        <v>302</v>
      </c>
      <c r="E285" s="340">
        <v>5.8</v>
      </c>
      <c r="F285" s="340">
        <v>5.8</v>
      </c>
      <c r="G285" s="340">
        <v>7.1</v>
      </c>
    </row>
    <row r="286" spans="1:7" s="298" customFormat="1" ht="15">
      <c r="A286" s="307" t="s">
        <v>16</v>
      </c>
      <c r="B286" s="307" t="s">
        <v>118</v>
      </c>
      <c r="C286" s="307" t="s">
        <v>30</v>
      </c>
      <c r="D286" s="321" t="s">
        <v>33</v>
      </c>
      <c r="E286" s="375">
        <v>254.2</v>
      </c>
      <c r="F286" s="375">
        <v>254.2</v>
      </c>
      <c r="G286" s="375">
        <v>321.3</v>
      </c>
    </row>
    <row r="287" spans="1:7" ht="14.25" customHeight="1">
      <c r="A287" s="184"/>
      <c r="B287" s="184"/>
      <c r="C287" s="184"/>
      <c r="D287" s="11"/>
      <c r="E287" s="27"/>
      <c r="F287" s="27"/>
      <c r="G287" s="27"/>
    </row>
    <row r="288" spans="1:7" ht="16.5" customHeight="1" hidden="1">
      <c r="A288" s="184"/>
      <c r="B288" s="184"/>
      <c r="C288" s="184"/>
      <c r="D288" s="16" t="s">
        <v>97</v>
      </c>
      <c r="E288" s="35">
        <f>E289+E290+E291</f>
        <v>0</v>
      </c>
      <c r="F288" s="35">
        <f>F289+F290+F291+F292</f>
        <v>0</v>
      </c>
      <c r="G288" s="35">
        <f>G289+G290+G291+G292</f>
        <v>0</v>
      </c>
    </row>
    <row r="289" spans="1:7" ht="16.5" customHeight="1" hidden="1">
      <c r="A289" s="184" t="s">
        <v>21</v>
      </c>
      <c r="B289" s="184" t="s">
        <v>134</v>
      </c>
      <c r="C289" s="184" t="s">
        <v>30</v>
      </c>
      <c r="D289" s="84" t="s">
        <v>272</v>
      </c>
      <c r="E289" s="101"/>
      <c r="F289" s="101"/>
      <c r="G289" s="101"/>
    </row>
    <row r="290" spans="1:7" ht="16.5" customHeight="1" hidden="1">
      <c r="A290" s="184" t="s">
        <v>21</v>
      </c>
      <c r="B290" s="184" t="s">
        <v>31</v>
      </c>
      <c r="C290" s="184" t="s">
        <v>30</v>
      </c>
      <c r="D290" s="84" t="s">
        <v>273</v>
      </c>
      <c r="E290" s="53"/>
      <c r="F290" s="53"/>
      <c r="G290" s="53"/>
    </row>
    <row r="291" spans="1:7" ht="16.5" customHeight="1" hidden="1">
      <c r="A291" s="184" t="s">
        <v>21</v>
      </c>
      <c r="B291" s="184" t="s">
        <v>37</v>
      </c>
      <c r="C291" s="184" t="s">
        <v>30</v>
      </c>
      <c r="D291" s="84" t="s">
        <v>274</v>
      </c>
      <c r="E291" s="53"/>
      <c r="F291" s="53"/>
      <c r="G291" s="53"/>
    </row>
    <row r="292" spans="1:7" ht="16.5" customHeight="1" hidden="1">
      <c r="A292" s="184" t="s">
        <v>21</v>
      </c>
      <c r="B292" s="184" t="s">
        <v>37</v>
      </c>
      <c r="C292" s="184" t="s">
        <v>30</v>
      </c>
      <c r="D292" s="18" t="s">
        <v>275</v>
      </c>
      <c r="E292" s="52"/>
      <c r="F292" s="53"/>
      <c r="G292" s="53"/>
    </row>
    <row r="293" spans="1:7" ht="18.75" customHeight="1">
      <c r="A293" s="184"/>
      <c r="B293" s="184"/>
      <c r="C293" s="184"/>
      <c r="D293" s="275" t="s">
        <v>32</v>
      </c>
      <c r="E293" s="267">
        <f>E295+E298+E301</f>
        <v>4841.5</v>
      </c>
      <c r="F293" s="267">
        <f>F295+F298+F301</f>
        <v>4841.5</v>
      </c>
      <c r="G293" s="267">
        <f>G295+G298+G301</f>
        <v>4857</v>
      </c>
    </row>
    <row r="294" spans="1:7" ht="15">
      <c r="A294" s="184"/>
      <c r="B294" s="184"/>
      <c r="C294" s="184"/>
      <c r="D294" s="19" t="s">
        <v>5</v>
      </c>
      <c r="E294" s="100"/>
      <c r="F294" s="100"/>
      <c r="G294" s="100"/>
    </row>
    <row r="295" spans="1:7" ht="15">
      <c r="A295" s="184"/>
      <c r="B295" s="184"/>
      <c r="C295" s="184"/>
      <c r="D295" s="248" t="s">
        <v>316</v>
      </c>
      <c r="E295" s="251">
        <f>E296</f>
        <v>308.9</v>
      </c>
      <c r="F295" s="251">
        <f>F296</f>
        <v>308.9</v>
      </c>
      <c r="G295" s="251">
        <f>G296</f>
        <v>316.8</v>
      </c>
    </row>
    <row r="296" spans="1:7" s="298" customFormat="1" ht="15">
      <c r="A296" s="307" t="s">
        <v>9</v>
      </c>
      <c r="B296" s="307" t="s">
        <v>123</v>
      </c>
      <c r="C296" s="307" t="s">
        <v>30</v>
      </c>
      <c r="D296" s="376" t="s">
        <v>8</v>
      </c>
      <c r="E296" s="325">
        <v>308.9</v>
      </c>
      <c r="F296" s="325">
        <v>308.9</v>
      </c>
      <c r="G296" s="325">
        <v>316.8</v>
      </c>
    </row>
    <row r="297" spans="1:7" ht="15">
      <c r="A297" s="184"/>
      <c r="B297" s="184"/>
      <c r="C297" s="184"/>
      <c r="D297" s="52"/>
      <c r="E297" s="101"/>
      <c r="F297" s="101"/>
      <c r="G297" s="101"/>
    </row>
    <row r="298" spans="1:7" ht="13.5" customHeight="1">
      <c r="A298" s="184"/>
      <c r="B298" s="184"/>
      <c r="C298" s="184"/>
      <c r="D298" s="248" t="s">
        <v>230</v>
      </c>
      <c r="E298" s="251">
        <f>E299</f>
        <v>1390.9</v>
      </c>
      <c r="F298" s="251">
        <f>F299</f>
        <v>1390.9</v>
      </c>
      <c r="G298" s="251">
        <f>G299</f>
        <v>1604.7</v>
      </c>
    </row>
    <row r="299" spans="1:7" s="298" customFormat="1" ht="13.5" customHeight="1">
      <c r="A299" s="307" t="s">
        <v>13</v>
      </c>
      <c r="B299" s="307" t="s">
        <v>112</v>
      </c>
      <c r="C299" s="307" t="s">
        <v>30</v>
      </c>
      <c r="D299" s="312" t="s">
        <v>318</v>
      </c>
      <c r="E299" s="342">
        <v>1390.9</v>
      </c>
      <c r="F299" s="342">
        <v>1390.9</v>
      </c>
      <c r="G299" s="342">
        <v>1604.7</v>
      </c>
    </row>
    <row r="300" spans="1:7" ht="13.5" customHeight="1">
      <c r="A300" s="184"/>
      <c r="B300" s="184"/>
      <c r="C300" s="184"/>
      <c r="D300" s="71"/>
      <c r="E300" s="53"/>
      <c r="F300" s="53"/>
      <c r="G300" s="53"/>
    </row>
    <row r="301" spans="1:7" ht="15" customHeight="1">
      <c r="A301" s="184"/>
      <c r="B301" s="184"/>
      <c r="C301" s="184"/>
      <c r="D301" s="248" t="s">
        <v>319</v>
      </c>
      <c r="E301" s="251">
        <f>E302+E306+E307+E309</f>
        <v>3141.7</v>
      </c>
      <c r="F301" s="251">
        <f>F302+F306+F307+F309</f>
        <v>3141.7</v>
      </c>
      <c r="G301" s="251">
        <f>G302+G306+G307+G309</f>
        <v>2935.5</v>
      </c>
    </row>
    <row r="302" spans="1:7" s="298" customFormat="1" ht="13.5" customHeight="1">
      <c r="A302" s="307"/>
      <c r="B302" s="307"/>
      <c r="C302" s="307"/>
      <c r="D302" s="314" t="s">
        <v>120</v>
      </c>
      <c r="E302" s="342">
        <v>1994.5</v>
      </c>
      <c r="F302" s="342">
        <v>1994.5</v>
      </c>
      <c r="G302" s="342">
        <f>G303+G304</f>
        <v>2204.9</v>
      </c>
    </row>
    <row r="303" spans="1:7" s="298" customFormat="1" ht="13.5" customHeight="1">
      <c r="A303" s="307" t="s">
        <v>16</v>
      </c>
      <c r="B303" s="307" t="s">
        <v>128</v>
      </c>
      <c r="C303" s="307" t="s">
        <v>30</v>
      </c>
      <c r="D303" s="363" t="s">
        <v>135</v>
      </c>
      <c r="E303" s="373"/>
      <c r="F303" s="373"/>
      <c r="G303" s="373">
        <v>1997.1</v>
      </c>
    </row>
    <row r="304" spans="1:7" s="298" customFormat="1" ht="13.5" customHeight="1">
      <c r="A304" s="307" t="s">
        <v>16</v>
      </c>
      <c r="B304" s="307" t="s">
        <v>118</v>
      </c>
      <c r="C304" s="307" t="s">
        <v>30</v>
      </c>
      <c r="D304" s="344" t="s">
        <v>150</v>
      </c>
      <c r="E304" s="377"/>
      <c r="F304" s="373"/>
      <c r="G304" s="373">
        <v>207.8</v>
      </c>
    </row>
    <row r="305" spans="1:7" s="298" customFormat="1" ht="13.5" customHeight="1">
      <c r="A305" s="307"/>
      <c r="B305" s="307"/>
      <c r="C305" s="307"/>
      <c r="D305" s="344"/>
      <c r="E305" s="377"/>
      <c r="F305" s="373"/>
      <c r="G305" s="373"/>
    </row>
    <row r="306" spans="1:7" s="298" customFormat="1" ht="13.5" customHeight="1">
      <c r="A306" s="307" t="s">
        <v>16</v>
      </c>
      <c r="B306" s="307" t="s">
        <v>118</v>
      </c>
      <c r="C306" s="307" t="s">
        <v>30</v>
      </c>
      <c r="D306" s="314" t="s">
        <v>302</v>
      </c>
      <c r="E306" s="340">
        <v>24.2</v>
      </c>
      <c r="F306" s="340">
        <v>24.2</v>
      </c>
      <c r="G306" s="340">
        <v>25.1</v>
      </c>
    </row>
    <row r="307" spans="1:7" s="298" customFormat="1" ht="15">
      <c r="A307" s="307" t="s">
        <v>16</v>
      </c>
      <c r="B307" s="307" t="s">
        <v>118</v>
      </c>
      <c r="C307" s="307" t="s">
        <v>30</v>
      </c>
      <c r="D307" s="321" t="s">
        <v>33</v>
      </c>
      <c r="E307" s="325">
        <v>1001</v>
      </c>
      <c r="F307" s="325">
        <v>1001</v>
      </c>
      <c r="G307" s="342">
        <v>583.5</v>
      </c>
    </row>
    <row r="308" spans="1:7" s="298" customFormat="1" ht="10.5" customHeight="1">
      <c r="A308" s="307"/>
      <c r="B308" s="307"/>
      <c r="C308" s="307"/>
      <c r="D308" s="369"/>
      <c r="E308" s="346"/>
      <c r="F308" s="346"/>
      <c r="G308" s="346"/>
    </row>
    <row r="309" spans="1:7" s="298" customFormat="1" ht="15.75" customHeight="1">
      <c r="A309" s="307" t="s">
        <v>19</v>
      </c>
      <c r="B309" s="307" t="s">
        <v>130</v>
      </c>
      <c r="C309" s="307" t="s">
        <v>30</v>
      </c>
      <c r="D309" s="312" t="s">
        <v>20</v>
      </c>
      <c r="E309" s="315">
        <v>122</v>
      </c>
      <c r="F309" s="315">
        <v>122</v>
      </c>
      <c r="G309" s="315">
        <v>122</v>
      </c>
    </row>
    <row r="310" spans="1:7" ht="11.25" customHeight="1">
      <c r="A310" s="193"/>
      <c r="B310" s="199"/>
      <c r="C310" s="193"/>
      <c r="D310" s="21"/>
      <c r="E310" s="14"/>
      <c r="F310" s="14"/>
      <c r="G310" s="14"/>
    </row>
    <row r="311" spans="1:7" ht="15" hidden="1">
      <c r="A311" s="182"/>
      <c r="B311" s="182"/>
      <c r="C311" s="182"/>
      <c r="D311" s="22" t="s">
        <v>97</v>
      </c>
      <c r="E311" s="22">
        <f>E312+E313+E314+E315</f>
        <v>0</v>
      </c>
      <c r="F311" s="225">
        <f>F312+F313+F314+F315</f>
        <v>0</v>
      </c>
      <c r="G311" s="225">
        <f>G312+G313+G314+G315+G316</f>
        <v>0</v>
      </c>
    </row>
    <row r="312" spans="1:7" ht="14.25" hidden="1">
      <c r="A312" s="184" t="s">
        <v>21</v>
      </c>
      <c r="B312" s="184" t="s">
        <v>31</v>
      </c>
      <c r="C312" s="184" t="s">
        <v>30</v>
      </c>
      <c r="D312" s="18" t="s">
        <v>102</v>
      </c>
      <c r="E312" s="49"/>
      <c r="F312" s="49"/>
      <c r="G312" s="49"/>
    </row>
    <row r="313" spans="1:7" ht="14.25" hidden="1">
      <c r="A313" s="184" t="s">
        <v>21</v>
      </c>
      <c r="B313" s="184" t="s">
        <v>38</v>
      </c>
      <c r="C313" s="184" t="s">
        <v>30</v>
      </c>
      <c r="D313" s="18" t="s">
        <v>40</v>
      </c>
      <c r="E313" s="81"/>
      <c r="F313" s="81"/>
      <c r="G313" s="81"/>
    </row>
    <row r="314" spans="1:7" ht="14.25" hidden="1">
      <c r="A314" s="184" t="s">
        <v>21</v>
      </c>
      <c r="B314" s="184" t="s">
        <v>31</v>
      </c>
      <c r="C314" s="184" t="s">
        <v>30</v>
      </c>
      <c r="D314" s="18" t="s">
        <v>106</v>
      </c>
      <c r="E314" s="224"/>
      <c r="F314" s="224"/>
      <c r="G314" s="224"/>
    </row>
    <row r="315" spans="1:7" ht="14.25" hidden="1">
      <c r="A315" s="184" t="s">
        <v>21</v>
      </c>
      <c r="B315" s="184" t="s">
        <v>37</v>
      </c>
      <c r="C315" s="184" t="s">
        <v>30</v>
      </c>
      <c r="D315" s="18" t="s">
        <v>103</v>
      </c>
      <c r="E315" s="209"/>
      <c r="F315" s="209"/>
      <c r="G315" s="209"/>
    </row>
    <row r="316" spans="1:7" ht="15" customHeight="1" hidden="1">
      <c r="A316" s="184" t="s">
        <v>21</v>
      </c>
      <c r="B316" s="184" t="s">
        <v>37</v>
      </c>
      <c r="C316" s="184" t="s">
        <v>30</v>
      </c>
      <c r="D316" s="18" t="s">
        <v>271</v>
      </c>
      <c r="E316" s="5"/>
      <c r="F316" s="5"/>
      <c r="G316" s="5"/>
    </row>
    <row r="317" spans="1:7" ht="24" customHeight="1">
      <c r="A317" s="193"/>
      <c r="B317" s="193"/>
      <c r="C317" s="193"/>
      <c r="D317" s="45" t="s">
        <v>42</v>
      </c>
      <c r="E317" s="120">
        <f>E319+E322</f>
        <v>95.7</v>
      </c>
      <c r="F317" s="120">
        <f>F319+F322</f>
        <v>64.7</v>
      </c>
      <c r="G317" s="120">
        <f>G319+G322</f>
        <v>45.5</v>
      </c>
    </row>
    <row r="318" spans="1:7" ht="15">
      <c r="A318" s="193"/>
      <c r="B318" s="193"/>
      <c r="C318" s="193"/>
      <c r="D318" s="19" t="s">
        <v>5</v>
      </c>
      <c r="E318" s="276"/>
      <c r="F318" s="276"/>
      <c r="G318" s="276"/>
    </row>
    <row r="319" spans="1:7" ht="15">
      <c r="A319" s="193"/>
      <c r="B319" s="193"/>
      <c r="C319" s="193"/>
      <c r="D319" s="248" t="s">
        <v>316</v>
      </c>
      <c r="E319" s="251">
        <f>E320</f>
        <v>50</v>
      </c>
      <c r="F319" s="251">
        <f>F320</f>
        <v>35</v>
      </c>
      <c r="G319" s="251">
        <f>G320</f>
        <v>35</v>
      </c>
    </row>
    <row r="320" spans="1:7" s="298" customFormat="1" ht="14.25" customHeight="1">
      <c r="A320" s="307" t="s">
        <v>9</v>
      </c>
      <c r="B320" s="307" t="s">
        <v>123</v>
      </c>
      <c r="C320" s="307" t="s">
        <v>43</v>
      </c>
      <c r="D320" s="376" t="s">
        <v>8</v>
      </c>
      <c r="E320" s="297">
        <v>50</v>
      </c>
      <c r="F320" s="297">
        <v>35</v>
      </c>
      <c r="G320" s="297">
        <v>35</v>
      </c>
    </row>
    <row r="321" spans="1:7" ht="14.25" customHeight="1">
      <c r="A321" s="184"/>
      <c r="B321" s="184"/>
      <c r="C321" s="184"/>
      <c r="D321" s="52"/>
      <c r="E321" s="94"/>
      <c r="F321" s="94"/>
      <c r="G321" s="94"/>
    </row>
    <row r="322" spans="1:13" s="409" customFormat="1" ht="14.25" customHeight="1">
      <c r="A322" s="198"/>
      <c r="B322" s="198"/>
      <c r="C322" s="198"/>
      <c r="D322" s="291" t="s">
        <v>319</v>
      </c>
      <c r="E322" s="292">
        <f>E323+E324+E325</f>
        <v>45.7</v>
      </c>
      <c r="F322" s="292">
        <f>F323+F324+F325</f>
        <v>29.7</v>
      </c>
      <c r="G322" s="292">
        <f>G323+G324+G325</f>
        <v>10.5</v>
      </c>
      <c r="H322"/>
      <c r="I322"/>
      <c r="J322"/>
      <c r="K322"/>
      <c r="L322"/>
      <c r="M322"/>
    </row>
    <row r="323" spans="1:7" s="408" customFormat="1" ht="13.5" customHeight="1">
      <c r="A323" s="307" t="s">
        <v>16</v>
      </c>
      <c r="B323" s="307" t="s">
        <v>128</v>
      </c>
      <c r="C323" s="307" t="s">
        <v>43</v>
      </c>
      <c r="D323" s="376" t="s">
        <v>324</v>
      </c>
      <c r="E323" s="342"/>
      <c r="F323" s="342"/>
      <c r="G323" s="406"/>
    </row>
    <row r="324" spans="1:7" s="408" customFormat="1" ht="15">
      <c r="A324" s="307" t="s">
        <v>19</v>
      </c>
      <c r="B324" s="307" t="s">
        <v>130</v>
      </c>
      <c r="C324" s="307" t="s">
        <v>43</v>
      </c>
      <c r="D324" s="312" t="s">
        <v>20</v>
      </c>
      <c r="E324" s="325">
        <v>32</v>
      </c>
      <c r="F324" s="325">
        <v>16</v>
      </c>
      <c r="G324" s="407"/>
    </row>
    <row r="325" spans="1:7" s="408" customFormat="1" ht="15">
      <c r="A325" s="307" t="s">
        <v>16</v>
      </c>
      <c r="B325" s="307" t="s">
        <v>118</v>
      </c>
      <c r="C325" s="307" t="s">
        <v>43</v>
      </c>
      <c r="D325" s="376" t="s">
        <v>223</v>
      </c>
      <c r="E325" s="342">
        <v>13.7</v>
      </c>
      <c r="F325" s="342">
        <v>13.7</v>
      </c>
      <c r="G325" s="406">
        <v>10.5</v>
      </c>
    </row>
    <row r="326" spans="1:13" s="409" customFormat="1" ht="15">
      <c r="A326" s="182"/>
      <c r="B326" s="182"/>
      <c r="C326" s="182"/>
      <c r="D326" s="87"/>
      <c r="E326" s="115"/>
      <c r="F326" s="115"/>
      <c r="G326" s="115"/>
      <c r="H326"/>
      <c r="I326"/>
      <c r="J326"/>
      <c r="K326"/>
      <c r="L326"/>
      <c r="M326"/>
    </row>
    <row r="327" spans="1:10" ht="105">
      <c r="A327" s="182"/>
      <c r="B327" s="182"/>
      <c r="C327" s="182"/>
      <c r="D327" s="36" t="s">
        <v>136</v>
      </c>
      <c r="E327" s="277">
        <f>E329+E337+E340</f>
        <v>881.6000000000001</v>
      </c>
      <c r="F327" s="277">
        <f>F329+F337+F340</f>
        <v>1002.6000000000001</v>
      </c>
      <c r="G327" s="277">
        <f>G329+G337+G340</f>
        <v>1253.3</v>
      </c>
      <c r="J327" s="48"/>
    </row>
    <row r="328" spans="1:10" ht="15">
      <c r="A328" s="182"/>
      <c r="B328" s="182"/>
      <c r="C328" s="182"/>
      <c r="D328" s="19" t="s">
        <v>5</v>
      </c>
      <c r="E328" s="278"/>
      <c r="F328" s="278"/>
      <c r="G328" s="278"/>
      <c r="J328" s="48"/>
    </row>
    <row r="329" spans="1:10" ht="15">
      <c r="A329" s="183"/>
      <c r="B329" s="183"/>
      <c r="C329" s="183"/>
      <c r="D329" s="248" t="s">
        <v>316</v>
      </c>
      <c r="E329" s="251">
        <f>E331+E330+E332+E333+E334+E335</f>
        <v>322.6</v>
      </c>
      <c r="F329" s="251">
        <f>F331+F330+F332+F333+F334+F335</f>
        <v>414.2</v>
      </c>
      <c r="G329" s="251">
        <f>G331+G330+G332+G333+G334+G335</f>
        <v>419.8</v>
      </c>
      <c r="J329" s="226"/>
    </row>
    <row r="330" spans="1:7" s="298" customFormat="1" ht="15">
      <c r="A330" s="307" t="s">
        <v>9</v>
      </c>
      <c r="B330" s="307" t="s">
        <v>123</v>
      </c>
      <c r="C330" s="307" t="s">
        <v>44</v>
      </c>
      <c r="D330" s="335" t="s">
        <v>8</v>
      </c>
      <c r="E330" s="297">
        <v>231.1</v>
      </c>
      <c r="F330" s="370">
        <v>317.8</v>
      </c>
      <c r="G330" s="370">
        <v>322.3</v>
      </c>
    </row>
    <row r="331" spans="1:7" s="298" customFormat="1" ht="15">
      <c r="A331" s="307" t="s">
        <v>88</v>
      </c>
      <c r="B331" s="307" t="s">
        <v>123</v>
      </c>
      <c r="C331" s="307" t="s">
        <v>44</v>
      </c>
      <c r="D331" s="335" t="s">
        <v>7</v>
      </c>
      <c r="E331" s="370">
        <v>3.5</v>
      </c>
      <c r="F331" s="370">
        <v>3.5</v>
      </c>
      <c r="G331" s="370">
        <v>5.5</v>
      </c>
    </row>
    <row r="332" spans="1:7" s="298" customFormat="1" ht="28.5">
      <c r="A332" s="307" t="s">
        <v>125</v>
      </c>
      <c r="B332" s="307" t="s">
        <v>123</v>
      </c>
      <c r="C332" s="307" t="s">
        <v>44</v>
      </c>
      <c r="D332" s="310" t="s">
        <v>244</v>
      </c>
      <c r="E332" s="297">
        <v>5</v>
      </c>
      <c r="F332" s="297">
        <v>5</v>
      </c>
      <c r="G332" s="297">
        <v>5</v>
      </c>
    </row>
    <row r="333" spans="1:7" s="298" customFormat="1" ht="15">
      <c r="A333" s="307" t="s">
        <v>10</v>
      </c>
      <c r="B333" s="307" t="s">
        <v>123</v>
      </c>
      <c r="C333" s="307" t="s">
        <v>44</v>
      </c>
      <c r="D333" s="312" t="s">
        <v>12</v>
      </c>
      <c r="E333" s="297">
        <v>45</v>
      </c>
      <c r="F333" s="297">
        <v>49</v>
      </c>
      <c r="G333" s="297">
        <v>49</v>
      </c>
    </row>
    <row r="334" spans="1:7" s="298" customFormat="1" ht="15">
      <c r="A334" s="302"/>
      <c r="B334" s="302"/>
      <c r="C334" s="302"/>
      <c r="D334" s="312" t="s">
        <v>181</v>
      </c>
      <c r="E334" s="297">
        <v>31</v>
      </c>
      <c r="F334" s="297">
        <v>31</v>
      </c>
      <c r="G334" s="297">
        <v>31</v>
      </c>
    </row>
    <row r="335" spans="1:7" s="298" customFormat="1" ht="15">
      <c r="A335" s="302"/>
      <c r="B335" s="302"/>
      <c r="C335" s="302"/>
      <c r="D335" s="312" t="s">
        <v>317</v>
      </c>
      <c r="E335" s="297">
        <v>7</v>
      </c>
      <c r="F335" s="297">
        <v>7.9</v>
      </c>
      <c r="G335" s="297">
        <v>7</v>
      </c>
    </row>
    <row r="336" spans="1:7" ht="15">
      <c r="A336" s="13"/>
      <c r="B336" s="13"/>
      <c r="C336" s="13"/>
      <c r="D336" s="31"/>
      <c r="E336" s="89"/>
      <c r="F336" s="89"/>
      <c r="G336" s="89"/>
    </row>
    <row r="337" spans="1:7" ht="15">
      <c r="A337" s="83"/>
      <c r="B337" s="83"/>
      <c r="C337" s="83"/>
      <c r="D337" s="248" t="s">
        <v>230</v>
      </c>
      <c r="E337" s="251">
        <f>E338+E339</f>
        <v>172.5</v>
      </c>
      <c r="F337" s="251">
        <f>F338+F339</f>
        <v>172.5</v>
      </c>
      <c r="G337" s="251">
        <f>G338+G339</f>
        <v>293</v>
      </c>
    </row>
    <row r="338" spans="1:7" s="298" customFormat="1" ht="15">
      <c r="A338" s="307" t="s">
        <v>13</v>
      </c>
      <c r="B338" s="307" t="s">
        <v>112</v>
      </c>
      <c r="C338" s="307" t="s">
        <v>44</v>
      </c>
      <c r="D338" s="312" t="s">
        <v>318</v>
      </c>
      <c r="E338" s="349">
        <v>172.5</v>
      </c>
      <c r="F338" s="378">
        <v>172.5</v>
      </c>
      <c r="G338" s="349">
        <v>293</v>
      </c>
    </row>
    <row r="339" spans="1:7" ht="14.25">
      <c r="A339" s="184"/>
      <c r="B339" s="184"/>
      <c r="C339" s="184"/>
      <c r="D339" s="62"/>
      <c r="E339" s="107"/>
      <c r="F339" s="107"/>
      <c r="G339" s="107"/>
    </row>
    <row r="340" spans="1:7" ht="15">
      <c r="A340" s="184"/>
      <c r="B340" s="184"/>
      <c r="C340" s="184"/>
      <c r="D340" s="248" t="s">
        <v>319</v>
      </c>
      <c r="E340" s="251">
        <f>E341+E346+E347+E349</f>
        <v>386.50000000000006</v>
      </c>
      <c r="F340" s="251">
        <f>F341+F346+F347+F349</f>
        <v>415.9000000000001</v>
      </c>
      <c r="G340" s="251">
        <f>G341+G346+G347+G349</f>
        <v>540.5</v>
      </c>
    </row>
    <row r="341" spans="1:7" s="298" customFormat="1" ht="15">
      <c r="A341" s="307"/>
      <c r="B341" s="307"/>
      <c r="C341" s="307"/>
      <c r="D341" s="314" t="s">
        <v>120</v>
      </c>
      <c r="E341" s="300">
        <f>E342+E343+E344</f>
        <v>364.20000000000005</v>
      </c>
      <c r="F341" s="300">
        <f>F342+F343+F344</f>
        <v>364.20000000000005</v>
      </c>
      <c r="G341" s="300">
        <f>G342+G343+G344</f>
        <v>396.8</v>
      </c>
    </row>
    <row r="342" spans="1:7" s="298" customFormat="1" ht="14.25">
      <c r="A342" s="307" t="s">
        <v>16</v>
      </c>
      <c r="B342" s="307" t="s">
        <v>128</v>
      </c>
      <c r="C342" s="307" t="s">
        <v>44</v>
      </c>
      <c r="D342" s="363" t="s">
        <v>133</v>
      </c>
      <c r="E342" s="378">
        <v>342.1</v>
      </c>
      <c r="F342" s="349">
        <v>342.1</v>
      </c>
      <c r="G342" s="378">
        <v>372.5</v>
      </c>
    </row>
    <row r="343" spans="1:7" s="298" customFormat="1" ht="14.25" hidden="1">
      <c r="A343" s="307" t="s">
        <v>14</v>
      </c>
      <c r="B343" s="307" t="s">
        <v>113</v>
      </c>
      <c r="C343" s="307" t="s">
        <v>44</v>
      </c>
      <c r="D343" s="344" t="s">
        <v>115</v>
      </c>
      <c r="E343" s="349"/>
      <c r="F343" s="349"/>
      <c r="G343" s="349"/>
    </row>
    <row r="344" spans="1:7" s="298" customFormat="1" ht="14.25">
      <c r="A344" s="307"/>
      <c r="B344" s="307"/>
      <c r="C344" s="307"/>
      <c r="D344" s="344" t="s">
        <v>150</v>
      </c>
      <c r="E344" s="378">
        <v>22.1</v>
      </c>
      <c r="F344" s="349">
        <v>22.1</v>
      </c>
      <c r="G344" s="378">
        <v>24.3</v>
      </c>
    </row>
    <row r="345" spans="1:7" s="298" customFormat="1" ht="14.25">
      <c r="A345" s="307"/>
      <c r="B345" s="307"/>
      <c r="C345" s="307"/>
      <c r="D345" s="344"/>
      <c r="E345" s="378"/>
      <c r="F345" s="349"/>
      <c r="G345" s="378"/>
    </row>
    <row r="346" spans="1:7" s="298" customFormat="1" ht="14.25">
      <c r="A346" s="307" t="s">
        <v>16</v>
      </c>
      <c r="B346" s="307" t="s">
        <v>118</v>
      </c>
      <c r="C346" s="307" t="s">
        <v>44</v>
      </c>
      <c r="D346" s="314" t="s">
        <v>302</v>
      </c>
      <c r="E346" s="379" t="s">
        <v>309</v>
      </c>
      <c r="F346" s="379" t="s">
        <v>310</v>
      </c>
      <c r="G346" s="379" t="s">
        <v>311</v>
      </c>
    </row>
    <row r="347" spans="1:7" s="298" customFormat="1" ht="15">
      <c r="A347" s="307" t="s">
        <v>16</v>
      </c>
      <c r="B347" s="307" t="s">
        <v>118</v>
      </c>
      <c r="C347" s="307" t="s">
        <v>44</v>
      </c>
      <c r="D347" s="321" t="s">
        <v>33</v>
      </c>
      <c r="E347" s="325">
        <v>6</v>
      </c>
      <c r="F347" s="325">
        <v>6</v>
      </c>
      <c r="G347" s="325">
        <v>65</v>
      </c>
    </row>
    <row r="348" spans="1:7" s="298" customFormat="1" ht="15">
      <c r="A348" s="307"/>
      <c r="B348" s="307"/>
      <c r="C348" s="307"/>
      <c r="D348" s="314"/>
      <c r="E348" s="342"/>
      <c r="F348" s="342"/>
      <c r="G348" s="342"/>
    </row>
    <row r="349" spans="1:7" s="298" customFormat="1" ht="15">
      <c r="A349" s="307" t="s">
        <v>19</v>
      </c>
      <c r="B349" s="307" t="s">
        <v>130</v>
      </c>
      <c r="C349" s="307" t="s">
        <v>44</v>
      </c>
      <c r="D349" s="312" t="s">
        <v>20</v>
      </c>
      <c r="E349" s="325">
        <v>11.5</v>
      </c>
      <c r="F349" s="325">
        <v>24.1</v>
      </c>
      <c r="G349" s="325">
        <v>34.7</v>
      </c>
    </row>
    <row r="350" spans="1:7" ht="15">
      <c r="A350" s="184"/>
      <c r="B350" s="184"/>
      <c r="C350" s="184"/>
      <c r="D350" s="62"/>
      <c r="E350" s="53"/>
      <c r="F350" s="53"/>
      <c r="G350" s="53"/>
    </row>
    <row r="351" spans="1:7" ht="15.75" customHeight="1" hidden="1">
      <c r="A351" s="184"/>
      <c r="B351" s="184"/>
      <c r="C351" s="184"/>
      <c r="D351" s="16" t="s">
        <v>97</v>
      </c>
      <c r="E351" s="106">
        <f>E352+E353+E354</f>
        <v>0</v>
      </c>
      <c r="F351" s="106">
        <f>F352+F353+F354</f>
        <v>0</v>
      </c>
      <c r="G351" s="106">
        <f>G352+G353+G354+G355</f>
        <v>0</v>
      </c>
    </row>
    <row r="352" spans="1:7" ht="14.25" hidden="1">
      <c r="A352" s="184" t="s">
        <v>21</v>
      </c>
      <c r="B352" s="184" t="s">
        <v>31</v>
      </c>
      <c r="C352" s="184" t="s">
        <v>44</v>
      </c>
      <c r="D352" s="20" t="s">
        <v>184</v>
      </c>
      <c r="E352" s="97"/>
      <c r="F352" s="49"/>
      <c r="G352" s="97"/>
    </row>
    <row r="353" spans="1:7" ht="14.25" hidden="1">
      <c r="A353" s="184" t="s">
        <v>21</v>
      </c>
      <c r="B353" s="184" t="s">
        <v>37</v>
      </c>
      <c r="C353" s="184" t="s">
        <v>44</v>
      </c>
      <c r="D353" s="20" t="s">
        <v>77</v>
      </c>
      <c r="E353" s="97"/>
      <c r="F353" s="49"/>
      <c r="G353" s="97"/>
    </row>
    <row r="354" spans="1:7" ht="14.25" hidden="1">
      <c r="A354" s="184" t="s">
        <v>21</v>
      </c>
      <c r="B354" s="184" t="s">
        <v>38</v>
      </c>
      <c r="C354" s="184" t="s">
        <v>44</v>
      </c>
      <c r="D354" s="18" t="s">
        <v>109</v>
      </c>
      <c r="E354" s="97"/>
      <c r="F354" s="49"/>
      <c r="G354" s="97"/>
    </row>
    <row r="355" spans="1:7" ht="15" hidden="1">
      <c r="A355" s="184" t="s">
        <v>21</v>
      </c>
      <c r="B355" s="184" t="s">
        <v>37</v>
      </c>
      <c r="C355" s="184" t="s">
        <v>44</v>
      </c>
      <c r="D355" s="18" t="s">
        <v>269</v>
      </c>
      <c r="E355" s="5"/>
      <c r="F355" s="5"/>
      <c r="G355" s="5"/>
    </row>
    <row r="356" spans="1:7" ht="30">
      <c r="A356" s="173"/>
      <c r="B356" s="173"/>
      <c r="C356" s="173"/>
      <c r="D356" s="279" t="s">
        <v>101</v>
      </c>
      <c r="E356" s="280">
        <f>E358+E361+E364</f>
        <v>185.7</v>
      </c>
      <c r="F356" s="280">
        <f>F358+F361+F364</f>
        <v>185.7</v>
      </c>
      <c r="G356" s="280">
        <f>G358+G361+G364</f>
        <v>189.2</v>
      </c>
    </row>
    <row r="357" spans="1:7" ht="15">
      <c r="A357" s="173"/>
      <c r="B357" s="173"/>
      <c r="C357" s="173"/>
      <c r="D357" s="19" t="s">
        <v>5</v>
      </c>
      <c r="E357" s="100"/>
      <c r="F357" s="100"/>
      <c r="G357" s="100"/>
    </row>
    <row r="358" spans="1:7" ht="15">
      <c r="A358" s="173"/>
      <c r="B358" s="173"/>
      <c r="C358" s="173"/>
      <c r="D358" s="248" t="s">
        <v>316</v>
      </c>
      <c r="E358" s="251">
        <f>E359</f>
        <v>7.4</v>
      </c>
      <c r="F358" s="251">
        <f>F359</f>
        <v>7.4</v>
      </c>
      <c r="G358" s="251">
        <f>G359</f>
        <v>7.7</v>
      </c>
    </row>
    <row r="359" spans="1:7" s="298" customFormat="1" ht="15">
      <c r="A359" s="307" t="s">
        <v>9</v>
      </c>
      <c r="B359" s="307" t="s">
        <v>123</v>
      </c>
      <c r="C359" s="307" t="s">
        <v>44</v>
      </c>
      <c r="D359" s="335" t="s">
        <v>8</v>
      </c>
      <c r="E359" s="346">
        <v>7.4</v>
      </c>
      <c r="F359" s="346">
        <v>7.4</v>
      </c>
      <c r="G359" s="346">
        <v>7.7</v>
      </c>
    </row>
    <row r="360" spans="1:7" ht="15">
      <c r="A360" s="182"/>
      <c r="B360" s="182"/>
      <c r="C360" s="182"/>
      <c r="D360" s="78"/>
      <c r="E360" s="5"/>
      <c r="F360" s="5"/>
      <c r="G360" s="5"/>
    </row>
    <row r="361" spans="1:9" ht="15">
      <c r="A361" s="182"/>
      <c r="B361" s="182"/>
      <c r="C361" s="182"/>
      <c r="D361" s="248" t="s">
        <v>230</v>
      </c>
      <c r="E361" s="251">
        <f>E362</f>
        <v>64.8</v>
      </c>
      <c r="F361" s="251">
        <f>F362</f>
        <v>64.8</v>
      </c>
      <c r="G361" s="251">
        <f>G362</f>
        <v>58.7</v>
      </c>
      <c r="I361" s="226"/>
    </row>
    <row r="362" spans="1:7" s="298" customFormat="1" ht="15">
      <c r="A362" s="307" t="s">
        <v>13</v>
      </c>
      <c r="B362" s="307" t="s">
        <v>112</v>
      </c>
      <c r="C362" s="307" t="s">
        <v>44</v>
      </c>
      <c r="D362" s="312" t="s">
        <v>318</v>
      </c>
      <c r="E362" s="346">
        <v>64.8</v>
      </c>
      <c r="F362" s="346">
        <v>64.8</v>
      </c>
      <c r="G362" s="346">
        <v>58.7</v>
      </c>
    </row>
    <row r="363" spans="1:7" ht="15">
      <c r="A363" s="184"/>
      <c r="B363" s="184"/>
      <c r="C363" s="184"/>
      <c r="D363" s="81"/>
      <c r="E363" s="5"/>
      <c r="F363" s="5"/>
      <c r="G363" s="5"/>
    </row>
    <row r="364" spans="1:7" ht="15">
      <c r="A364" s="184"/>
      <c r="B364" s="184"/>
      <c r="C364" s="184"/>
      <c r="D364" s="248" t="s">
        <v>319</v>
      </c>
      <c r="E364" s="251">
        <f>E365+E369+E370+E372</f>
        <v>113.5</v>
      </c>
      <c r="F364" s="251">
        <f>F365+F369+F370+F372</f>
        <v>113.5</v>
      </c>
      <c r="G364" s="251">
        <f>G365+G369+G370+G372</f>
        <v>122.8</v>
      </c>
    </row>
    <row r="365" spans="1:7" s="298" customFormat="1" ht="15">
      <c r="A365" s="307"/>
      <c r="B365" s="307"/>
      <c r="C365" s="307"/>
      <c r="D365" s="314" t="s">
        <v>120</v>
      </c>
      <c r="E365" s="346">
        <f>E366+E367</f>
        <v>90.1</v>
      </c>
      <c r="F365" s="346">
        <f>F366+F367</f>
        <v>90.1</v>
      </c>
      <c r="G365" s="346">
        <f>G366+G367</f>
        <v>99.1</v>
      </c>
    </row>
    <row r="366" spans="1:7" s="298" customFormat="1" ht="14.25">
      <c r="A366" s="307" t="s">
        <v>16</v>
      </c>
      <c r="B366" s="307" t="s">
        <v>128</v>
      </c>
      <c r="C366" s="307" t="s">
        <v>44</v>
      </c>
      <c r="D366" s="363" t="s">
        <v>133</v>
      </c>
      <c r="E366" s="380">
        <v>77.1</v>
      </c>
      <c r="F366" s="380">
        <v>77.1</v>
      </c>
      <c r="G366" s="380">
        <v>84.8</v>
      </c>
    </row>
    <row r="367" spans="1:7" s="298" customFormat="1" ht="14.25">
      <c r="A367" s="307"/>
      <c r="B367" s="307"/>
      <c r="C367" s="307"/>
      <c r="D367" s="344" t="s">
        <v>150</v>
      </c>
      <c r="E367" s="380">
        <v>13</v>
      </c>
      <c r="F367" s="380">
        <v>13</v>
      </c>
      <c r="G367" s="364">
        <v>14.3</v>
      </c>
    </row>
    <row r="368" spans="1:7" s="298" customFormat="1" ht="14.25">
      <c r="A368" s="307"/>
      <c r="B368" s="307"/>
      <c r="C368" s="307"/>
      <c r="D368" s="344"/>
      <c r="E368" s="380"/>
      <c r="F368" s="380"/>
      <c r="G368" s="364"/>
    </row>
    <row r="369" spans="1:7" s="298" customFormat="1" ht="15">
      <c r="A369" s="307" t="s">
        <v>16</v>
      </c>
      <c r="B369" s="307" t="s">
        <v>118</v>
      </c>
      <c r="C369" s="307" t="s">
        <v>44</v>
      </c>
      <c r="D369" s="314" t="s">
        <v>302</v>
      </c>
      <c r="E369" s="346">
        <v>6.8</v>
      </c>
      <c r="F369" s="324">
        <v>6.8</v>
      </c>
      <c r="G369" s="346">
        <v>6.8</v>
      </c>
    </row>
    <row r="370" spans="1:7" s="298" customFormat="1" ht="15">
      <c r="A370" s="307" t="s">
        <v>16</v>
      </c>
      <c r="B370" s="307" t="s">
        <v>118</v>
      </c>
      <c r="C370" s="307" t="s">
        <v>44</v>
      </c>
      <c r="D370" s="321" t="s">
        <v>33</v>
      </c>
      <c r="E370" s="324">
        <v>16.1</v>
      </c>
      <c r="F370" s="324">
        <v>16.1</v>
      </c>
      <c r="G370" s="324">
        <v>16.1</v>
      </c>
    </row>
    <row r="371" spans="1:7" s="298" customFormat="1" ht="15">
      <c r="A371" s="307"/>
      <c r="B371" s="307"/>
      <c r="C371" s="307"/>
      <c r="D371" s="323"/>
      <c r="E371" s="346"/>
      <c r="F371" s="346"/>
      <c r="G371" s="346"/>
    </row>
    <row r="372" spans="1:7" s="298" customFormat="1" ht="15">
      <c r="A372" s="307" t="s">
        <v>19</v>
      </c>
      <c r="B372" s="307" t="s">
        <v>130</v>
      </c>
      <c r="C372" s="307" t="s">
        <v>44</v>
      </c>
      <c r="D372" s="312" t="s">
        <v>20</v>
      </c>
      <c r="E372" s="346">
        <v>0.5</v>
      </c>
      <c r="F372" s="346">
        <v>0.5</v>
      </c>
      <c r="G372" s="346">
        <v>0.8</v>
      </c>
    </row>
    <row r="373" spans="1:7" ht="15" hidden="1">
      <c r="A373" s="184"/>
      <c r="B373" s="184"/>
      <c r="C373" s="184"/>
      <c r="D373" s="71"/>
      <c r="E373" s="5"/>
      <c r="F373" s="5"/>
      <c r="G373" s="5"/>
    </row>
    <row r="374" spans="1:7" ht="15" hidden="1">
      <c r="A374" s="184"/>
      <c r="B374" s="184"/>
      <c r="C374" s="184"/>
      <c r="D374" s="16" t="s">
        <v>97</v>
      </c>
      <c r="E374" s="51"/>
      <c r="F374" s="51"/>
      <c r="G374" s="51">
        <f>G375+G376+G377+G378</f>
        <v>0</v>
      </c>
    </row>
    <row r="375" spans="1:7" ht="15" hidden="1">
      <c r="A375" s="184" t="s">
        <v>21</v>
      </c>
      <c r="B375" s="184" t="s">
        <v>31</v>
      </c>
      <c r="C375" s="184" t="s">
        <v>44</v>
      </c>
      <c r="D375" s="16"/>
      <c r="E375" s="5"/>
      <c r="F375" s="5"/>
      <c r="G375" s="5"/>
    </row>
    <row r="376" spans="1:7" ht="15" hidden="1">
      <c r="A376" s="184" t="s">
        <v>21</v>
      </c>
      <c r="B376" s="184" t="s">
        <v>31</v>
      </c>
      <c r="C376" s="184" t="s">
        <v>44</v>
      </c>
      <c r="D376" s="20" t="s">
        <v>184</v>
      </c>
      <c r="E376" s="5"/>
      <c r="F376" s="5"/>
      <c r="G376" s="5"/>
    </row>
    <row r="377" spans="1:7" ht="15" hidden="1">
      <c r="A377" s="184" t="s">
        <v>21</v>
      </c>
      <c r="B377" s="184" t="s">
        <v>37</v>
      </c>
      <c r="C377" s="184" t="s">
        <v>44</v>
      </c>
      <c r="D377" s="20" t="s">
        <v>77</v>
      </c>
      <c r="E377" s="5"/>
      <c r="F377" s="5"/>
      <c r="G377" s="5"/>
    </row>
    <row r="378" spans="1:7" ht="15" hidden="1">
      <c r="A378" s="184" t="s">
        <v>21</v>
      </c>
      <c r="B378" s="184" t="s">
        <v>38</v>
      </c>
      <c r="C378" s="184" t="s">
        <v>44</v>
      </c>
      <c r="D378" s="18" t="s">
        <v>109</v>
      </c>
      <c r="E378" s="5"/>
      <c r="F378" s="5"/>
      <c r="G378" s="5"/>
    </row>
    <row r="379" spans="1:7" ht="15" hidden="1">
      <c r="A379" s="173"/>
      <c r="B379" s="173"/>
      <c r="C379" s="173"/>
      <c r="D379" s="18"/>
      <c r="E379" s="5"/>
      <c r="F379" s="5"/>
      <c r="G379" s="5"/>
    </row>
    <row r="380" spans="1:7" ht="30" hidden="1">
      <c r="A380" s="173"/>
      <c r="B380" s="173"/>
      <c r="C380" s="173"/>
      <c r="D380" s="36" t="s">
        <v>153</v>
      </c>
      <c r="E380" s="110">
        <f>E381+E410</f>
        <v>0</v>
      </c>
      <c r="F380" s="110">
        <f>F381+F410:G410</f>
        <v>0</v>
      </c>
      <c r="G380" s="110">
        <f>G381+G410</f>
        <v>0</v>
      </c>
    </row>
    <row r="381" spans="1:7" ht="30" hidden="1">
      <c r="A381" s="174"/>
      <c r="B381" s="174"/>
      <c r="C381" s="174"/>
      <c r="D381" s="36" t="s">
        <v>151</v>
      </c>
      <c r="E381" s="110">
        <f>E383+E386+E388+E404</f>
        <v>0</v>
      </c>
      <c r="F381" s="110">
        <f>F382+F388+F402+F404</f>
        <v>0</v>
      </c>
      <c r="G381" s="110">
        <f>G382+G388+G402+G404</f>
        <v>0</v>
      </c>
    </row>
    <row r="382" spans="1:7" ht="15" hidden="1">
      <c r="A382" s="174"/>
      <c r="B382" s="174"/>
      <c r="C382" s="174"/>
      <c r="D382" s="47" t="s">
        <v>86</v>
      </c>
      <c r="E382" s="110"/>
      <c r="F382" s="100">
        <f>F383+F384+F385+F386</f>
        <v>0</v>
      </c>
      <c r="G382" s="100">
        <f>G383+G384+G385+G386</f>
        <v>0</v>
      </c>
    </row>
    <row r="383" spans="1:7" ht="15" hidden="1">
      <c r="A383" s="184" t="s">
        <v>9</v>
      </c>
      <c r="B383" s="184" t="s">
        <v>123</v>
      </c>
      <c r="C383" s="184" t="s">
        <v>44</v>
      </c>
      <c r="D383" s="79" t="s">
        <v>8</v>
      </c>
      <c r="E383" s="61"/>
      <c r="F383" s="61"/>
      <c r="G383" s="61"/>
    </row>
    <row r="384" spans="1:7" ht="15" hidden="1">
      <c r="A384" s="184" t="s">
        <v>88</v>
      </c>
      <c r="B384" s="184" t="s">
        <v>123</v>
      </c>
      <c r="C384" s="184" t="s">
        <v>44</v>
      </c>
      <c r="D384" s="79" t="s">
        <v>7</v>
      </c>
      <c r="E384" s="61"/>
      <c r="F384" s="61"/>
      <c r="G384" s="61"/>
    </row>
    <row r="385" spans="1:7" ht="25.5" hidden="1">
      <c r="A385" s="184" t="s">
        <v>125</v>
      </c>
      <c r="B385" s="184" t="s">
        <v>123</v>
      </c>
      <c r="C385" s="184" t="s">
        <v>44</v>
      </c>
      <c r="D385" s="80" t="s">
        <v>244</v>
      </c>
      <c r="E385" s="61"/>
      <c r="F385" s="61"/>
      <c r="G385" s="61"/>
    </row>
    <row r="386" spans="1:7" ht="15" hidden="1">
      <c r="A386" s="184" t="s">
        <v>10</v>
      </c>
      <c r="B386" s="184" t="s">
        <v>123</v>
      </c>
      <c r="C386" s="184" t="s">
        <v>44</v>
      </c>
      <c r="D386" s="52" t="s">
        <v>12</v>
      </c>
      <c r="E386" s="61"/>
      <c r="F386" s="61"/>
      <c r="G386" s="61"/>
    </row>
    <row r="387" spans="1:7" ht="15" hidden="1">
      <c r="A387" s="184"/>
      <c r="B387" s="184"/>
      <c r="C387" s="184"/>
      <c r="D387" s="52"/>
      <c r="E387" s="61"/>
      <c r="F387" s="61"/>
      <c r="G387" s="61"/>
    </row>
    <row r="388" spans="1:9" ht="21" customHeight="1" hidden="1">
      <c r="A388" s="13"/>
      <c r="B388" s="13"/>
      <c r="C388" s="13"/>
      <c r="D388" s="31" t="s">
        <v>127</v>
      </c>
      <c r="E388" s="61">
        <f>E389+E392+E396</f>
        <v>0</v>
      </c>
      <c r="F388" s="61">
        <f>F389+F392+F396+F401</f>
        <v>0</v>
      </c>
      <c r="G388" s="61">
        <f>G389+G392+G401+G397</f>
        <v>0</v>
      </c>
      <c r="I388" s="226"/>
    </row>
    <row r="389" spans="1:7" ht="18.75" customHeight="1" hidden="1">
      <c r="A389" s="184"/>
      <c r="B389" s="184"/>
      <c r="C389" s="184"/>
      <c r="D389" s="81" t="s">
        <v>119</v>
      </c>
      <c r="E389" s="101"/>
      <c r="F389" s="101"/>
      <c r="G389" s="101">
        <f>G390+G391</f>
        <v>0</v>
      </c>
    </row>
    <row r="390" spans="1:7" ht="18" customHeight="1" hidden="1">
      <c r="A390" s="184" t="s">
        <v>13</v>
      </c>
      <c r="B390" s="184" t="s">
        <v>112</v>
      </c>
      <c r="C390" s="184" t="s">
        <v>44</v>
      </c>
      <c r="D390" s="62" t="s">
        <v>114</v>
      </c>
      <c r="E390" s="97"/>
      <c r="F390" s="97"/>
      <c r="G390" s="97"/>
    </row>
    <row r="391" spans="1:7" ht="17.25" customHeight="1" hidden="1">
      <c r="A391" s="184" t="s">
        <v>14</v>
      </c>
      <c r="B391" s="184" t="s">
        <v>113</v>
      </c>
      <c r="C391" s="184" t="s">
        <v>44</v>
      </c>
      <c r="D391" s="62" t="s">
        <v>115</v>
      </c>
      <c r="E391" s="5"/>
      <c r="F391" s="5"/>
      <c r="G391" s="5"/>
    </row>
    <row r="392" spans="1:7" ht="15" customHeight="1" hidden="1">
      <c r="A392" s="184"/>
      <c r="B392" s="184"/>
      <c r="C392" s="184"/>
      <c r="D392" s="81" t="s">
        <v>120</v>
      </c>
      <c r="E392" s="101"/>
      <c r="F392" s="101">
        <f>F393+F395</f>
        <v>0</v>
      </c>
      <c r="G392" s="101">
        <f>G393+G395+G394</f>
        <v>0</v>
      </c>
    </row>
    <row r="393" spans="1:7" ht="15" customHeight="1" hidden="1">
      <c r="A393" s="184" t="s">
        <v>16</v>
      </c>
      <c r="B393" s="184" t="s">
        <v>128</v>
      </c>
      <c r="C393" s="184" t="s">
        <v>44</v>
      </c>
      <c r="D393" s="86" t="s">
        <v>135</v>
      </c>
      <c r="E393" s="97"/>
      <c r="F393" s="49"/>
      <c r="G393" s="97"/>
    </row>
    <row r="394" spans="1:7" ht="14.25" hidden="1">
      <c r="A394" s="184" t="s">
        <v>14</v>
      </c>
      <c r="B394" s="184" t="s">
        <v>113</v>
      </c>
      <c r="C394" s="184" t="s">
        <v>44</v>
      </c>
      <c r="D394" s="62" t="s">
        <v>116</v>
      </c>
      <c r="E394" s="122"/>
      <c r="F394" s="122"/>
      <c r="G394" s="122"/>
    </row>
    <row r="395" spans="1:7" ht="14.25" hidden="1">
      <c r="A395" s="184" t="s">
        <v>16</v>
      </c>
      <c r="B395" s="184" t="s">
        <v>17</v>
      </c>
      <c r="C395" s="184" t="s">
        <v>44</v>
      </c>
      <c r="D395" s="62" t="s">
        <v>150</v>
      </c>
      <c r="E395" s="122"/>
      <c r="F395" s="122"/>
      <c r="G395" s="122"/>
    </row>
    <row r="396" spans="1:7" ht="15" hidden="1">
      <c r="A396" s="184"/>
      <c r="B396" s="184"/>
      <c r="C396" s="184"/>
      <c r="D396" s="81" t="s">
        <v>121</v>
      </c>
      <c r="E396" s="92">
        <f>E397+E398+E399+E400</f>
        <v>0</v>
      </c>
      <c r="F396" s="92">
        <f>F397+F398+F399+F400</f>
        <v>0</v>
      </c>
      <c r="G396" s="92"/>
    </row>
    <row r="397" spans="1:7" ht="14.25" hidden="1">
      <c r="A397" s="184" t="s">
        <v>16</v>
      </c>
      <c r="B397" s="184" t="s">
        <v>17</v>
      </c>
      <c r="C397" s="184" t="s">
        <v>44</v>
      </c>
      <c r="D397" s="62" t="s">
        <v>141</v>
      </c>
      <c r="E397" s="123"/>
      <c r="F397" s="123"/>
      <c r="G397" s="123"/>
    </row>
    <row r="398" spans="1:7" ht="14.25" hidden="1">
      <c r="A398" s="184"/>
      <c r="B398" s="184"/>
      <c r="C398" s="184"/>
      <c r="D398" s="62" t="s">
        <v>150</v>
      </c>
      <c r="E398" s="123"/>
      <c r="F398" s="123"/>
      <c r="G398" s="123"/>
    </row>
    <row r="399" spans="1:7" ht="15" hidden="1">
      <c r="A399" s="184"/>
      <c r="B399" s="184"/>
      <c r="C399" s="184"/>
      <c r="D399" s="62" t="s">
        <v>143</v>
      </c>
      <c r="E399" s="14"/>
      <c r="F399" s="14"/>
      <c r="G399" s="14"/>
    </row>
    <row r="400" spans="1:7" ht="15" hidden="1">
      <c r="A400" s="184" t="s">
        <v>14</v>
      </c>
      <c r="B400" s="184" t="s">
        <v>113</v>
      </c>
      <c r="C400" s="184" t="s">
        <v>44</v>
      </c>
      <c r="D400" s="62" t="s">
        <v>117</v>
      </c>
      <c r="E400" s="5"/>
      <c r="F400" s="5"/>
      <c r="G400" s="5"/>
    </row>
    <row r="401" spans="1:7" ht="16.5" customHeight="1" hidden="1">
      <c r="A401" s="184" t="s">
        <v>16</v>
      </c>
      <c r="B401" s="184" t="s">
        <v>118</v>
      </c>
      <c r="C401" s="184" t="s">
        <v>44</v>
      </c>
      <c r="D401" s="82" t="s">
        <v>33</v>
      </c>
      <c r="E401" s="97"/>
      <c r="F401" s="97"/>
      <c r="G401" s="97"/>
    </row>
    <row r="402" spans="1:7" ht="15.75" customHeight="1" hidden="1">
      <c r="A402" s="184" t="s">
        <v>19</v>
      </c>
      <c r="B402" s="184" t="s">
        <v>130</v>
      </c>
      <c r="C402" s="184" t="s">
        <v>44</v>
      </c>
      <c r="D402" s="71" t="s">
        <v>20</v>
      </c>
      <c r="E402" s="37"/>
      <c r="F402" s="37"/>
      <c r="G402" s="37"/>
    </row>
    <row r="403" spans="1:7" ht="15" hidden="1">
      <c r="A403" s="184"/>
      <c r="B403" s="184"/>
      <c r="C403" s="182"/>
      <c r="D403" s="17"/>
      <c r="E403" s="37"/>
      <c r="F403" s="37"/>
      <c r="G403" s="37"/>
    </row>
    <row r="404" spans="1:7" ht="15" hidden="1">
      <c r="A404" s="184"/>
      <c r="B404" s="184"/>
      <c r="C404" s="182"/>
      <c r="D404" s="22" t="s">
        <v>97</v>
      </c>
      <c r="E404" s="85"/>
      <c r="F404" s="85"/>
      <c r="G404" s="85">
        <f>G405+G406+G407+G408</f>
        <v>0</v>
      </c>
    </row>
    <row r="405" spans="1:7" ht="15" hidden="1">
      <c r="A405" s="184" t="s">
        <v>21</v>
      </c>
      <c r="B405" s="184" t="s">
        <v>31</v>
      </c>
      <c r="C405" s="184" t="s">
        <v>44</v>
      </c>
      <c r="D405" s="18" t="s">
        <v>99</v>
      </c>
      <c r="E405" s="5"/>
      <c r="F405" s="5"/>
      <c r="G405" s="5"/>
    </row>
    <row r="406" spans="1:7" ht="15" hidden="1">
      <c r="A406" s="184" t="s">
        <v>21</v>
      </c>
      <c r="B406" s="184" t="s">
        <v>37</v>
      </c>
      <c r="C406" s="184" t="s">
        <v>44</v>
      </c>
      <c r="D406" s="18" t="s">
        <v>109</v>
      </c>
      <c r="E406" s="5"/>
      <c r="F406" s="5"/>
      <c r="G406" s="5"/>
    </row>
    <row r="407" spans="1:7" ht="15" hidden="1">
      <c r="A407" s="184" t="s">
        <v>21</v>
      </c>
      <c r="B407" s="184" t="s">
        <v>31</v>
      </c>
      <c r="C407" s="184" t="s">
        <v>44</v>
      </c>
      <c r="D407" s="18" t="s">
        <v>276</v>
      </c>
      <c r="E407" s="92"/>
      <c r="F407" s="5"/>
      <c r="G407" s="92"/>
    </row>
    <row r="408" spans="1:7" ht="15" hidden="1">
      <c r="A408" s="184" t="s">
        <v>277</v>
      </c>
      <c r="B408" s="184" t="s">
        <v>38</v>
      </c>
      <c r="C408" s="184" t="s">
        <v>44</v>
      </c>
      <c r="D408" s="18" t="s">
        <v>40</v>
      </c>
      <c r="E408" s="5"/>
      <c r="F408" s="5"/>
      <c r="G408" s="5"/>
    </row>
    <row r="409" spans="1:7" ht="15" hidden="1">
      <c r="A409" s="184" t="s">
        <v>21</v>
      </c>
      <c r="B409" s="184" t="s">
        <v>37</v>
      </c>
      <c r="C409" s="184" t="s">
        <v>44</v>
      </c>
      <c r="D409" s="18" t="s">
        <v>269</v>
      </c>
      <c r="E409" s="5"/>
      <c r="F409" s="5"/>
      <c r="G409" s="5"/>
    </row>
    <row r="410" spans="1:7" ht="30" hidden="1">
      <c r="A410" s="193"/>
      <c r="B410" s="193"/>
      <c r="C410" s="193"/>
      <c r="D410" s="36" t="s">
        <v>152</v>
      </c>
      <c r="E410" s="155">
        <f>E411+E413+E425</f>
        <v>0</v>
      </c>
      <c r="F410" s="155">
        <f>F411+F413+F425</f>
        <v>0</v>
      </c>
      <c r="G410" s="155">
        <f>G411+G413+G425</f>
        <v>0</v>
      </c>
    </row>
    <row r="411" spans="1:9" ht="15" hidden="1">
      <c r="A411" s="184" t="s">
        <v>9</v>
      </c>
      <c r="B411" s="184" t="s">
        <v>123</v>
      </c>
      <c r="C411" s="184" t="s">
        <v>56</v>
      </c>
      <c r="D411" s="79" t="s">
        <v>8</v>
      </c>
      <c r=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"E412" s="5"/>
      <c r="F412" s="5"/>
      <c r="G412" s="5"/>
    </row>
    <row r="413" spans="1:7" ht="15" hidden="1">
      <c r="A413" s="182"/>
      <c r="B413" s="182"/>
      <c r="C413" s="182"/>
      <c r="D413" s="31" t="s">
        <v>127</v>
      </c>
      <c r="E413" s="105"/>
      <c r="F413" s="105">
        <f>F414+F417+F421</f>
        <v>0</v>
      </c>
      <c r="G413" s="105">
        <f>G414+G417+G421</f>
        <v>0</v>
      </c>
    </row>
    <row r="414" spans="1:7" ht="15" hidden="1">
      <c r="A414" s="184"/>
      <c r="B414" s="184"/>
      <c r="C414" s="184"/>
      <c r="D414" s="81" t="s">
        <v>119</v>
      </c>
      <c r="E414" s="5"/>
      <c r="F414" s="5"/>
      <c r="G414" s="5"/>
    </row>
    <row r="415" spans="1:7" ht="15" hidden="1">
      <c r="A415" s="184" t="s">
        <v>13</v>
      </c>
      <c r="B415" s="184" t="s">
        <v>112</v>
      </c>
      <c r="C415" s="184" t="s">
        <v>56</v>
      </c>
      <c r="D415" s="62" t="s">
        <v>114</v>
      </c>
      <c r="E415" s="5"/>
      <c r="F415" s="5"/>
      <c r="G415" s="5"/>
    </row>
    <row r="416" spans="1:7" ht="15" hidden="1">
      <c r="A416" s="184" t="s">
        <v>14</v>
      </c>
      <c r="B416" s="184" t="s">
        <v>113</v>
      </c>
      <c r="C416" s="184" t="s">
        <v>56</v>
      </c>
      <c r="D416" s="62" t="s">
        <v>115</v>
      </c>
      <c r="E416" s="5"/>
      <c r="F416" s="5"/>
      <c r="G416" s="5"/>
    </row>
    <row r="417" spans="1:7" ht="15" hidden="1">
      <c r="A417" s="184"/>
      <c r="B417" s="184"/>
      <c r="C417" s="184"/>
      <c r="D417" s="81" t="s">
        <v>120</v>
      </c>
      <c r="E417" s="91"/>
      <c r="F417" s="91"/>
      <c r="G417" s="91">
        <f>G418+G419+G420</f>
        <v>0</v>
      </c>
    </row>
    <row r="418" spans="1:7" ht="14.25" hidden="1">
      <c r="A418" s="184" t="s">
        <v>16</v>
      </c>
      <c r="B418" s="184" t="s">
        <v>128</v>
      </c>
      <c r="C418" s="184" t="s">
        <v>56</v>
      </c>
      <c r="D418" s="86" t="s">
        <v>135</v>
      </c>
      <c r="E418" s="118"/>
      <c r="F418" s="118"/>
      <c r="G418" s="118"/>
    </row>
    <row r="419" spans="1:7" ht="14.25" hidden="1">
      <c r="A419" s="184" t="s">
        <v>14</v>
      </c>
      <c r="B419" s="184" t="s">
        <v>113</v>
      </c>
      <c r="C419" s="184" t="s">
        <v>56</v>
      </c>
      <c r="D419" s="62" t="s">
        <v>145</v>
      </c>
      <c r="E419" s="117"/>
      <c r="F419" s="117"/>
      <c r="G419" s="117"/>
    </row>
    <row r="420" spans="1:7" ht="14.25" hidden="1">
      <c r="A420" s="184"/>
      <c r="B420" s="184"/>
      <c r="C420" s="184"/>
      <c r="D420" s="62" t="s">
        <v>150</v>
      </c>
      <c r="E420" s="117"/>
      <c r="F420" s="117"/>
      <c r="G420" s="117"/>
    </row>
    <row r="421" spans="1:7" ht="15" hidden="1">
      <c r="A421" s="184"/>
      <c r="B421" s="184"/>
      <c r="C421" s="184"/>
      <c r="D421" s="81" t="s">
        <v>121</v>
      </c>
      <c r="E421" s="91"/>
      <c r="F421" s="91"/>
      <c r="G421" s="91"/>
    </row>
    <row r="422" spans="1:7" ht="15" hidden="1">
      <c r="A422" s="184" t="s">
        <v>16</v>
      </c>
      <c r="B422" s="184" t="s">
        <v>17</v>
      </c>
      <c r="C422" s="184" t="s">
        <v>56</v>
      </c>
      <c r="D422" s="62" t="s">
        <v>141</v>
      </c>
      <c r="E422" s="92"/>
      <c r="F422" s="92"/>
      <c r="G422" s="92"/>
    </row>
    <row r="423" spans="1:7" ht="14.25" hidden="1">
      <c r="A423" s="184"/>
      <c r="B423" s="184"/>
      <c r="C423" s="184"/>
      <c r="D423" s="62" t="s">
        <v>150</v>
      </c>
      <c r="E423" s="117"/>
      <c r="F423" s="117"/>
      <c r="G423" s="117"/>
    </row>
    <row r="424" spans="1:7" ht="15" hidden="1">
      <c r="A424" s="184"/>
      <c r="B424" s="184"/>
      <c r="C424" s="184"/>
      <c r="D424" s="62" t="s">
        <v>143</v>
      </c>
      <c r="E424" s="5"/>
      <c r="F424" s="5"/>
      <c r="G424" s="5"/>
    </row>
    <row r="425" spans="1:7" ht="15" hidden="1">
      <c r="A425" s="184" t="s">
        <v>21</v>
      </c>
      <c r="B425" s="184" t="s">
        <v>31</v>
      </c>
      <c r="C425" s="184" t="s">
        <v>56</v>
      </c>
      <c r="D425" s="18" t="s">
        <v>107</v>
      </c>
      <c r="E425" s="5"/>
      <c r="F425" s="5"/>
      <c r="G425" s="5"/>
    </row>
    <row r="426" spans="1:7" ht="15" hidden="1">
      <c r="A426" s="184"/>
      <c r="B426" s="184"/>
      <c r="C426" s="184"/>
      <c r="D426" s="18"/>
      <c r="E426" s="5"/>
      <c r="F426" s="5"/>
      <c r="G426" s="5"/>
    </row>
    <row r="427" spans="1:7" ht="30" customHeight="1">
      <c r="A427" s="193"/>
      <c r="B427" s="193"/>
      <c r="C427" s="193"/>
      <c r="D427" s="258" t="s">
        <v>137</v>
      </c>
      <c r="E427" s="267">
        <f>E429+E432</f>
        <v>486.5</v>
      </c>
      <c r="F427" s="267">
        <f>F429+F432</f>
        <v>486.5</v>
      </c>
      <c r="G427" s="267">
        <f>G429+G432</f>
        <v>413.3</v>
      </c>
    </row>
    <row r="428" spans="1:7" ht="15">
      <c r="A428" s="193"/>
      <c r="B428" s="193"/>
      <c r="C428" s="193"/>
      <c r="D428" s="19" t="s">
        <v>5</v>
      </c>
      <c r="E428" s="100"/>
      <c r="F428" s="100"/>
      <c r="G428" s="100"/>
    </row>
    <row r="429" spans="1:7" ht="15">
      <c r="A429" s="193"/>
      <c r="B429" s="193"/>
      <c r="C429" s="193"/>
      <c r="D429" s="248" t="s">
        <v>230</v>
      </c>
      <c r="E429" s="251">
        <f>E430</f>
        <v>146.7</v>
      </c>
      <c r="F429" s="251">
        <f>F430</f>
        <v>146.7</v>
      </c>
      <c r="G429" s="251">
        <f>G430</f>
        <v>122.3</v>
      </c>
    </row>
    <row r="430" spans="1:7" s="298" customFormat="1" ht="15" customHeight="1">
      <c r="A430" s="307" t="s">
        <v>13</v>
      </c>
      <c r="B430" s="307" t="s">
        <v>112</v>
      </c>
      <c r="C430" s="307" t="s">
        <v>45</v>
      </c>
      <c r="D430" s="312" t="s">
        <v>318</v>
      </c>
      <c r="E430" s="381">
        <v>146.7</v>
      </c>
      <c r="F430" s="381">
        <v>146.7</v>
      </c>
      <c r="G430" s="381">
        <v>122.3</v>
      </c>
    </row>
    <row r="431" spans="1:7" ht="15" customHeight="1">
      <c r="A431" s="184"/>
      <c r="B431" s="184"/>
      <c r="C431" s="184"/>
      <c r="D431" s="71"/>
      <c r="E431" s="251"/>
      <c r="F431" s="56"/>
      <c r="G431" s="56"/>
    </row>
    <row r="432" spans="1:7" ht="15" customHeight="1">
      <c r="A432" s="184"/>
      <c r="B432" s="184"/>
      <c r="C432" s="184"/>
      <c r="D432" s="248" t="s">
        <v>319</v>
      </c>
      <c r="E432" s="251">
        <f>E433+E436</f>
        <v>339.8</v>
      </c>
      <c r="F432" s="251">
        <f>F433+F436</f>
        <v>339.8</v>
      </c>
      <c r="G432" s="251">
        <f>G433+G436</f>
        <v>291</v>
      </c>
    </row>
    <row r="433" spans="1:7" s="298" customFormat="1" ht="13.5" customHeight="1">
      <c r="A433" s="307"/>
      <c r="B433" s="307"/>
      <c r="C433" s="307"/>
      <c r="D433" s="314" t="s">
        <v>120</v>
      </c>
      <c r="E433" s="381">
        <f>E434</f>
        <v>336.3</v>
      </c>
      <c r="F433" s="381">
        <f>F434</f>
        <v>336.3</v>
      </c>
      <c r="G433" s="381">
        <f>G434</f>
        <v>287.5</v>
      </c>
    </row>
    <row r="434" spans="1:7" s="298" customFormat="1" ht="15" customHeight="1">
      <c r="A434" s="307" t="s">
        <v>16</v>
      </c>
      <c r="B434" s="307" t="s">
        <v>128</v>
      </c>
      <c r="C434" s="307" t="s">
        <v>45</v>
      </c>
      <c r="D434" s="363" t="s">
        <v>135</v>
      </c>
      <c r="E434" s="382">
        <v>336.3</v>
      </c>
      <c r="F434" s="382">
        <v>336.3</v>
      </c>
      <c r="G434" s="382">
        <v>287.5</v>
      </c>
    </row>
    <row r="435" spans="1:7" s="298" customFormat="1" ht="15" customHeight="1">
      <c r="A435" s="307"/>
      <c r="B435" s="307"/>
      <c r="C435" s="307"/>
      <c r="D435" s="363"/>
      <c r="E435" s="382"/>
      <c r="F435" s="382"/>
      <c r="G435" s="382"/>
    </row>
    <row r="436" spans="1:7" s="298" customFormat="1" ht="14.25" customHeight="1">
      <c r="A436" s="307" t="s">
        <v>16</v>
      </c>
      <c r="B436" s="307" t="s">
        <v>118</v>
      </c>
      <c r="C436" s="307" t="s">
        <v>45</v>
      </c>
      <c r="D436" s="321" t="s">
        <v>33</v>
      </c>
      <c r="E436" s="381">
        <v>3.5</v>
      </c>
      <c r="F436" s="381">
        <v>3.5</v>
      </c>
      <c r="G436" s="381">
        <v>3.5</v>
      </c>
    </row>
    <row r="437" spans="1:7" ht="15.75" customHeight="1" hidden="1">
      <c r="A437" s="184"/>
      <c r="B437" s="184"/>
      <c r="C437" s="182"/>
      <c r="D437" s="22" t="s">
        <v>97</v>
      </c>
      <c r="E437" s="109"/>
      <c r="F437" s="109"/>
      <c r="G437" s="109"/>
    </row>
    <row r="438" spans="1:7" ht="18" customHeight="1" hidden="1">
      <c r="A438" s="184" t="s">
        <v>21</v>
      </c>
      <c r="B438" s="184" t="s">
        <v>31</v>
      </c>
      <c r="C438" s="184" t="s">
        <v>45</v>
      </c>
      <c r="D438" s="18" t="s">
        <v>99</v>
      </c>
      <c r="E438" s="100"/>
      <c r="F438" s="100"/>
      <c r="G438" s="100"/>
    </row>
    <row r="439" spans="1:7" ht="18" customHeight="1" hidden="1">
      <c r="A439" s="184" t="s">
        <v>21</v>
      </c>
      <c r="B439" s="184" t="s">
        <v>31</v>
      </c>
      <c r="C439" s="184" t="s">
        <v>45</v>
      </c>
      <c r="D439" s="210" t="s">
        <v>107</v>
      </c>
      <c r="E439" s="101"/>
      <c r="F439" s="101"/>
      <c r="G439" s="101"/>
    </row>
    <row r="440" spans="1:7" ht="15.75" customHeight="1" hidden="1">
      <c r="A440" s="184" t="s">
        <v>21</v>
      </c>
      <c r="B440" s="184" t="s">
        <v>37</v>
      </c>
      <c r="C440" s="184" t="s">
        <v>45</v>
      </c>
      <c r="D440" s="18" t="s">
        <v>109</v>
      </c>
      <c r="E440" s="100"/>
      <c r="F440" s="100"/>
      <c r="G440" s="100"/>
    </row>
    <row r="441" spans="1:7" ht="16.5" customHeight="1" hidden="1">
      <c r="A441" s="184" t="s">
        <v>21</v>
      </c>
      <c r="B441" s="184" t="s">
        <v>37</v>
      </c>
      <c r="C441" s="184" t="s">
        <v>45</v>
      </c>
      <c r="D441" s="210" t="s">
        <v>221</v>
      </c>
      <c r="E441" s="101"/>
      <c r="F441" s="101"/>
      <c r="G441" s="101"/>
    </row>
    <row r="442" spans="1:7" ht="16.5" customHeight="1" hidden="1">
      <c r="A442" s="184" t="s">
        <v>277</v>
      </c>
      <c r="B442" s="184" t="s">
        <v>38</v>
      </c>
      <c r="C442" s="184" t="s">
        <v>45</v>
      </c>
      <c r="D442" s="210" t="s">
        <v>100</v>
      </c>
      <c r="E442" s="61"/>
      <c r="F442" s="61"/>
      <c r="G442" s="61"/>
    </row>
    <row r="443" spans="1:7" ht="16.5" customHeight="1">
      <c r="A443" s="184"/>
      <c r="B443" s="184"/>
      <c r="C443" s="184"/>
      <c r="D443" s="210"/>
      <c r="E443" s="61"/>
      <c r="F443" s="61"/>
      <c r="G443" s="61"/>
    </row>
    <row r="444" spans="1:7" ht="60">
      <c r="A444" s="184"/>
      <c r="B444" s="184"/>
      <c r="C444" s="184"/>
      <c r="D444" s="29" t="s">
        <v>95</v>
      </c>
      <c r="E444" s="267">
        <f>E446+E459+E462</f>
        <v>2754.8</v>
      </c>
      <c r="F444" s="267">
        <f>F446+F459+F462</f>
        <v>3941.1</v>
      </c>
      <c r="G444" s="267">
        <f>G446+G459+G462</f>
        <v>3504.8</v>
      </c>
    </row>
    <row r="445" spans="1:7" ht="15">
      <c r="A445" s="184"/>
      <c r="B445" s="184"/>
      <c r="C445" s="184"/>
      <c r="D445" s="19" t="s">
        <v>5</v>
      </c>
      <c r="E445" s="100"/>
      <c r="F445" s="100"/>
      <c r="G445" s="100"/>
    </row>
    <row r="446" spans="1:7" ht="15">
      <c r="A446" s="184"/>
      <c r="B446" s="184"/>
      <c r="C446" s="184"/>
      <c r="D446" s="248" t="s">
        <v>316</v>
      </c>
      <c r="E446" s="251">
        <f>E447+E448+E449+E455+E456+E457</f>
        <v>1589.7</v>
      </c>
      <c r="F446" s="251">
        <f>F447+F448+F449+F455+F456+F457</f>
        <v>1638.8</v>
      </c>
      <c r="G446" s="251">
        <f>G447+G448+G449+G455+G456+G457</f>
        <v>1587.7</v>
      </c>
    </row>
    <row r="447" spans="1:9" s="298" customFormat="1" ht="15">
      <c r="A447" s="307" t="s">
        <v>9</v>
      </c>
      <c r="B447" s="307" t="s">
        <v>123</v>
      </c>
      <c r="C447" s="307" t="s">
        <v>45</v>
      </c>
      <c r="D447" s="335" t="s">
        <v>8</v>
      </c>
      <c r="E447" s="325">
        <v>786</v>
      </c>
      <c r="F447" s="325">
        <v>606</v>
      </c>
      <c r="G447" s="325">
        <v>748</v>
      </c>
      <c r="I447" s="299"/>
    </row>
    <row r="448" spans="1:7" s="298" customFormat="1" ht="15">
      <c r="A448" s="307" t="s">
        <v>88</v>
      </c>
      <c r="B448" s="307" t="s">
        <v>123</v>
      </c>
      <c r="C448" s="307" t="s">
        <v>45</v>
      </c>
      <c r="D448" s="335" t="s">
        <v>7</v>
      </c>
      <c r="E448" s="325">
        <v>13</v>
      </c>
      <c r="F448" s="325">
        <v>13</v>
      </c>
      <c r="G448" s="325">
        <v>12</v>
      </c>
    </row>
    <row r="449" spans="1:7" s="298" customFormat="1" ht="28.5">
      <c r="A449" s="307" t="s">
        <v>125</v>
      </c>
      <c r="B449" s="307" t="s">
        <v>123</v>
      </c>
      <c r="C449" s="307" t="s">
        <v>45</v>
      </c>
      <c r="D449" s="310" t="s">
        <v>244</v>
      </c>
      <c r="E449" s="325">
        <f>E450+E451+E452+E453+E454</f>
        <v>593.9</v>
      </c>
      <c r="F449" s="325">
        <f>F450+F451+F452+F453+F454</f>
        <v>809.5</v>
      </c>
      <c r="G449" s="325">
        <f>G450+G451+G452+G453+G454</f>
        <v>643.9</v>
      </c>
    </row>
    <row r="450" spans="1:7" s="298" customFormat="1" ht="14.25">
      <c r="A450" s="307"/>
      <c r="B450" s="307" t="s">
        <v>123</v>
      </c>
      <c r="C450" s="307" t="s">
        <v>45</v>
      </c>
      <c r="D450" s="383" t="s">
        <v>217</v>
      </c>
      <c r="E450" s="364">
        <v>30</v>
      </c>
      <c r="F450" s="364">
        <v>132.4</v>
      </c>
      <c r="G450" s="364">
        <v>30</v>
      </c>
    </row>
    <row r="451" spans="1:7" s="298" customFormat="1" ht="14.25">
      <c r="A451" s="307"/>
      <c r="B451" s="307" t="s">
        <v>214</v>
      </c>
      <c r="C451" s="307" t="s">
        <v>45</v>
      </c>
      <c r="D451" s="383" t="s">
        <v>218</v>
      </c>
      <c r="E451" s="364">
        <v>50</v>
      </c>
      <c r="F451" s="364">
        <v>50</v>
      </c>
      <c r="G451" s="364">
        <v>50</v>
      </c>
    </row>
    <row r="452" spans="1:7" s="298" customFormat="1" ht="25.5">
      <c r="A452" s="307"/>
      <c r="B452" s="307" t="s">
        <v>215</v>
      </c>
      <c r="C452" s="307" t="s">
        <v>45</v>
      </c>
      <c r="D452" s="383" t="s">
        <v>219</v>
      </c>
      <c r="E452" s="364">
        <v>50</v>
      </c>
      <c r="F452" s="364">
        <v>50</v>
      </c>
      <c r="G452" s="364">
        <v>50</v>
      </c>
    </row>
    <row r="453" spans="1:7" s="298" customFormat="1" ht="25.5">
      <c r="A453" s="307" t="s">
        <v>202</v>
      </c>
      <c r="B453" s="307" t="s">
        <v>216</v>
      </c>
      <c r="C453" s="307" t="s">
        <v>45</v>
      </c>
      <c r="D453" s="383" t="s">
        <v>220</v>
      </c>
      <c r="E453" s="364">
        <v>50</v>
      </c>
      <c r="F453" s="364">
        <v>163.2</v>
      </c>
      <c r="G453" s="364">
        <v>100</v>
      </c>
    </row>
    <row r="454" spans="1:7" s="298" customFormat="1" ht="16.5" customHeight="1">
      <c r="A454" s="307"/>
      <c r="B454" s="307"/>
      <c r="C454" s="307" t="s">
        <v>45</v>
      </c>
      <c r="D454" s="383" t="s">
        <v>290</v>
      </c>
      <c r="E454" s="311">
        <v>413.9</v>
      </c>
      <c r="F454" s="364">
        <v>413.9</v>
      </c>
      <c r="G454" s="364">
        <v>413.9</v>
      </c>
    </row>
    <row r="455" spans="1:7" s="298" customFormat="1" ht="15">
      <c r="A455" s="307" t="s">
        <v>10</v>
      </c>
      <c r="B455" s="307" t="s">
        <v>123</v>
      </c>
      <c r="C455" s="307" t="s">
        <v>45</v>
      </c>
      <c r="D455" s="376" t="s">
        <v>12</v>
      </c>
      <c r="E455" s="325">
        <v>125</v>
      </c>
      <c r="F455" s="325">
        <v>122</v>
      </c>
      <c r="G455" s="325">
        <v>122</v>
      </c>
    </row>
    <row r="456" spans="1:7" s="298" customFormat="1" ht="15">
      <c r="A456" s="302"/>
      <c r="B456" s="302"/>
      <c r="C456" s="302"/>
      <c r="D456" s="312" t="s">
        <v>181</v>
      </c>
      <c r="E456" s="311">
        <v>20</v>
      </c>
      <c r="F456" s="325">
        <v>36.5</v>
      </c>
      <c r="G456" s="311">
        <v>10</v>
      </c>
    </row>
    <row r="457" spans="1:7" s="298" customFormat="1" ht="15">
      <c r="A457" s="302"/>
      <c r="B457" s="302"/>
      <c r="C457" s="302"/>
      <c r="D457" s="312" t="s">
        <v>317</v>
      </c>
      <c r="E457" s="329">
        <v>51.8</v>
      </c>
      <c r="F457" s="329">
        <v>51.8</v>
      </c>
      <c r="G457" s="329">
        <v>51.8</v>
      </c>
    </row>
    <row r="458" spans="1:7" ht="15">
      <c r="A458" s="182"/>
      <c r="B458" s="182"/>
      <c r="C458" s="182"/>
      <c r="D458" s="31"/>
      <c r="E458" s="121"/>
      <c r="F458" s="121"/>
      <c r="G458" s="121"/>
    </row>
    <row r="459" spans="1:7" ht="15">
      <c r="A459" s="184"/>
      <c r="B459" s="184"/>
      <c r="C459" s="184"/>
      <c r="D459" s="248" t="s">
        <v>230</v>
      </c>
      <c r="E459" s="251">
        <f>E460+E461</f>
        <v>173.7</v>
      </c>
      <c r="F459" s="251">
        <f>F460+F461</f>
        <v>587.2</v>
      </c>
      <c r="G459" s="251">
        <f>G460+G461</f>
        <v>533.5</v>
      </c>
    </row>
    <row r="460" spans="1:7" s="298" customFormat="1" ht="15">
      <c r="A460" s="307" t="s">
        <v>13</v>
      </c>
      <c r="B460" s="307" t="s">
        <v>112</v>
      </c>
      <c r="C460" s="307" t="s">
        <v>45</v>
      </c>
      <c r="D460" s="312" t="s">
        <v>318</v>
      </c>
      <c r="E460" s="329">
        <v>173.7</v>
      </c>
      <c r="F460" s="329">
        <v>587.2</v>
      </c>
      <c r="G460" s="329">
        <v>533.5</v>
      </c>
    </row>
    <row r="461" spans="1:7" ht="14.25">
      <c r="A461" s="184"/>
      <c r="B461" s="184"/>
      <c r="C461" s="184"/>
      <c r="D461" s="62"/>
      <c r="E461" s="122"/>
      <c r="F461" s="122"/>
      <c r="G461" s="122"/>
    </row>
    <row r="462" spans="1:7" ht="15">
      <c r="A462" s="184"/>
      <c r="B462" s="184"/>
      <c r="C462" s="184"/>
      <c r="D462" s="248" t="s">
        <v>319</v>
      </c>
      <c r="E462" s="251">
        <f>E463+E469+E470+E472</f>
        <v>991.4</v>
      </c>
      <c r="F462" s="251">
        <f>F463+F469+F470+F472</f>
        <v>1715.1</v>
      </c>
      <c r="G462" s="251">
        <f>G463+G469+G470+G472</f>
        <v>1383.6000000000001</v>
      </c>
    </row>
    <row r="463" spans="1:7" s="298" customFormat="1" ht="15">
      <c r="A463" s="307"/>
      <c r="B463" s="307"/>
      <c r="C463" s="307"/>
      <c r="D463" s="314" t="s">
        <v>120</v>
      </c>
      <c r="E463" s="384">
        <f>E464+E465+E466+E467</f>
        <v>394.09999999999997</v>
      </c>
      <c r="F463" s="384">
        <f>F464+F465+F466+F467</f>
        <v>929.4</v>
      </c>
      <c r="G463" s="384">
        <f>G464+G465+G466+G467</f>
        <v>570.9000000000001</v>
      </c>
    </row>
    <row r="464" spans="1:7" s="298" customFormat="1" ht="14.25">
      <c r="A464" s="307" t="s">
        <v>16</v>
      </c>
      <c r="B464" s="307" t="s">
        <v>128</v>
      </c>
      <c r="C464" s="307" t="s">
        <v>45</v>
      </c>
      <c r="D464" s="363" t="s">
        <v>135</v>
      </c>
      <c r="E464" s="364">
        <v>119.9</v>
      </c>
      <c r="F464" s="364">
        <v>614.1</v>
      </c>
      <c r="G464" s="364">
        <v>289.2</v>
      </c>
    </row>
    <row r="465" spans="1:7" s="298" customFormat="1" ht="14.25">
      <c r="A465" s="307" t="s">
        <v>163</v>
      </c>
      <c r="B465" s="307"/>
      <c r="C465" s="307" t="s">
        <v>45</v>
      </c>
      <c r="D465" s="363" t="s">
        <v>164</v>
      </c>
      <c r="E465" s="364">
        <v>260</v>
      </c>
      <c r="F465" s="364">
        <v>290.5</v>
      </c>
      <c r="G465" s="364">
        <v>260</v>
      </c>
    </row>
    <row r="466" spans="1:7" s="298" customFormat="1" ht="15" hidden="1">
      <c r="A466" s="307" t="s">
        <v>14</v>
      </c>
      <c r="B466" s="307" t="s">
        <v>113</v>
      </c>
      <c r="C466" s="307" t="s">
        <v>45</v>
      </c>
      <c r="D466" s="344" t="s">
        <v>145</v>
      </c>
      <c r="E466" s="364"/>
      <c r="F466" s="385"/>
      <c r="G466" s="364"/>
    </row>
    <row r="467" spans="1:7" s="298" customFormat="1" ht="15">
      <c r="A467" s="307"/>
      <c r="B467" s="307"/>
      <c r="C467" s="307"/>
      <c r="D467" s="344" t="s">
        <v>150</v>
      </c>
      <c r="E467" s="386">
        <v>14.2</v>
      </c>
      <c r="F467" s="386">
        <v>24.8</v>
      </c>
      <c r="G467" s="386">
        <v>21.7</v>
      </c>
    </row>
    <row r="468" spans="1:7" s="298" customFormat="1" ht="15">
      <c r="A468" s="307"/>
      <c r="B468" s="307"/>
      <c r="C468" s="307"/>
      <c r="D468" s="344"/>
      <c r="E468" s="386"/>
      <c r="F468" s="386"/>
      <c r="G468" s="386"/>
    </row>
    <row r="469" spans="1:7" s="298" customFormat="1" ht="14.25">
      <c r="A469" s="307" t="s">
        <v>16</v>
      </c>
      <c r="B469" s="307" t="s">
        <v>17</v>
      </c>
      <c r="C469" s="307" t="s">
        <v>45</v>
      </c>
      <c r="D469" s="314" t="s">
        <v>302</v>
      </c>
      <c r="E469" s="340">
        <v>23.1</v>
      </c>
      <c r="F469" s="340">
        <v>23.1</v>
      </c>
      <c r="G469" s="340">
        <v>52.6</v>
      </c>
    </row>
    <row r="470" spans="1:7" s="298" customFormat="1" ht="15">
      <c r="A470" s="307" t="s">
        <v>16</v>
      </c>
      <c r="B470" s="307" t="s">
        <v>118</v>
      </c>
      <c r="C470" s="307" t="s">
        <v>45</v>
      </c>
      <c r="D470" s="321" t="s">
        <v>33</v>
      </c>
      <c r="E470" s="342">
        <v>101.6</v>
      </c>
      <c r="F470" s="342">
        <v>217.2</v>
      </c>
      <c r="G470" s="325">
        <v>223</v>
      </c>
    </row>
    <row r="471" spans="1:7" s="298" customFormat="1" ht="12" customHeight="1">
      <c r="A471" s="307"/>
      <c r="B471" s="307"/>
      <c r="C471" s="307"/>
      <c r="D471" s="372"/>
      <c r="E471" s="377"/>
      <c r="F471" s="377"/>
      <c r="G471" s="377"/>
    </row>
    <row r="472" spans="1:7" s="298" customFormat="1" ht="15">
      <c r="A472" s="307" t="s">
        <v>19</v>
      </c>
      <c r="B472" s="307" t="s">
        <v>130</v>
      </c>
      <c r="C472" s="307" t="s">
        <v>45</v>
      </c>
      <c r="D472" s="312" t="s">
        <v>20</v>
      </c>
      <c r="E472" s="324">
        <v>472.6</v>
      </c>
      <c r="F472" s="324">
        <v>545.4</v>
      </c>
      <c r="G472" s="324">
        <v>537.1</v>
      </c>
    </row>
    <row r="473" spans="1:7" ht="15" hidden="1">
      <c r="A473" s="184"/>
      <c r="B473" s="184"/>
      <c r="C473" s="184"/>
      <c r="D473" s="7" t="s">
        <v>97</v>
      </c>
      <c r="E473" s="125"/>
      <c r="F473" s="125"/>
      <c r="G473" s="125">
        <f>G474+G475+G476+G477</f>
        <v>0</v>
      </c>
    </row>
    <row r="474" spans="1:7" ht="14.25" hidden="1">
      <c r="A474" s="184" t="s">
        <v>21</v>
      </c>
      <c r="B474" s="184" t="s">
        <v>31</v>
      </c>
      <c r="C474" s="184" t="s">
        <v>45</v>
      </c>
      <c r="D474" s="18" t="s">
        <v>286</v>
      </c>
      <c r="E474" s="118"/>
      <c r="F474" s="118"/>
      <c r="G474" s="118"/>
    </row>
    <row r="475" spans="1:7" ht="14.25" hidden="1">
      <c r="A475" s="184" t="s">
        <v>21</v>
      </c>
      <c r="B475" s="184" t="s">
        <v>37</v>
      </c>
      <c r="C475" s="184" t="s">
        <v>45</v>
      </c>
      <c r="D475" s="18" t="s">
        <v>109</v>
      </c>
      <c r="E475" s="118"/>
      <c r="F475" s="118"/>
      <c r="G475" s="117"/>
    </row>
    <row r="476" spans="1:7" ht="14.25" hidden="1">
      <c r="A476" s="184" t="s">
        <v>21</v>
      </c>
      <c r="B476" s="184" t="s">
        <v>15</v>
      </c>
      <c r="C476" s="184" t="s">
        <v>45</v>
      </c>
      <c r="D476" s="18" t="s">
        <v>90</v>
      </c>
      <c r="E476" s="118"/>
      <c r="F476" s="118"/>
      <c r="G476" s="117"/>
    </row>
    <row r="477" spans="1:7" ht="14.25" hidden="1">
      <c r="A477" s="182" t="s">
        <v>21</v>
      </c>
      <c r="B477" s="182" t="s">
        <v>289</v>
      </c>
      <c r="C477" s="182" t="s">
        <v>45</v>
      </c>
      <c r="D477" s="18" t="s">
        <v>269</v>
      </c>
      <c r="E477" s="119"/>
      <c r="F477" s="119"/>
      <c r="G477" s="107"/>
    </row>
    <row r="478" spans="1:7" ht="14.25">
      <c r="A478" s="182"/>
      <c r="B478" s="182"/>
      <c r="C478" s="182"/>
      <c r="D478" s="19"/>
      <c r="E478" s="119"/>
      <c r="F478" s="119"/>
      <c r="G478" s="107"/>
    </row>
    <row r="479" spans="1:9" ht="16.5" customHeight="1">
      <c r="A479" s="182"/>
      <c r="B479" s="182"/>
      <c r="C479" s="182"/>
      <c r="D479" s="281" t="s">
        <v>46</v>
      </c>
      <c r="E479" s="282">
        <f>E481+E487+E490</f>
        <v>144.8</v>
      </c>
      <c r="F479" s="282">
        <f>F481+F487+F490</f>
        <v>198.8</v>
      </c>
      <c r="G479" s="282">
        <f>G481+G487+G490</f>
        <v>200.8</v>
      </c>
      <c r="I479" s="226"/>
    </row>
    <row r="480" spans="1:9" ht="16.5" customHeight="1">
      <c r="A480" s="182"/>
      <c r="B480" s="182"/>
      <c r="C480" s="182"/>
      <c r="D480" s="19" t="s">
        <v>5</v>
      </c>
      <c r="E480" s="94"/>
      <c r="F480" s="94"/>
      <c r="G480" s="94"/>
      <c r="I480" s="226"/>
    </row>
    <row r="481" spans="1:9" ht="16.5" customHeight="1">
      <c r="A481" s="182"/>
      <c r="B481" s="182"/>
      <c r="C481" s="182"/>
      <c r="D481" s="248" t="s">
        <v>316</v>
      </c>
      <c r="E481" s="251">
        <f>E482+E483+E484+E485+E486</f>
        <v>106</v>
      </c>
      <c r="F481" s="251">
        <f>F482+F483+F484+F485+F486</f>
        <v>160</v>
      </c>
      <c r="G481" s="251">
        <f>G482+G483+G484+G485+G486</f>
        <v>161</v>
      </c>
      <c r="I481" s="226"/>
    </row>
    <row r="482" spans="1:7" s="298" customFormat="1" ht="15">
      <c r="A482" s="307" t="s">
        <v>9</v>
      </c>
      <c r="B482" s="307" t="s">
        <v>123</v>
      </c>
      <c r="C482" s="307" t="s">
        <v>45</v>
      </c>
      <c r="D482" s="335" t="s">
        <v>8</v>
      </c>
      <c r="E482" s="325">
        <v>68</v>
      </c>
      <c r="F482" s="325">
        <v>122</v>
      </c>
      <c r="G482" s="325">
        <v>122</v>
      </c>
    </row>
    <row r="483" spans="1:7" s="298" customFormat="1" ht="15">
      <c r="A483" s="307" t="s">
        <v>88</v>
      </c>
      <c r="B483" s="307" t="s">
        <v>123</v>
      </c>
      <c r="C483" s="307" t="s">
        <v>45</v>
      </c>
      <c r="D483" s="335" t="s">
        <v>7</v>
      </c>
      <c r="E483" s="325">
        <v>7</v>
      </c>
      <c r="F483" s="325">
        <v>7</v>
      </c>
      <c r="G483" s="325">
        <v>8</v>
      </c>
    </row>
    <row r="484" spans="1:7" s="298" customFormat="1" ht="25.5">
      <c r="A484" s="307" t="s">
        <v>125</v>
      </c>
      <c r="B484" s="307" t="s">
        <v>123</v>
      </c>
      <c r="C484" s="307" t="s">
        <v>45</v>
      </c>
      <c r="D484" s="387" t="s">
        <v>244</v>
      </c>
      <c r="E484" s="362"/>
      <c r="F484" s="362"/>
      <c r="G484" s="362"/>
    </row>
    <row r="485" spans="1:7" s="298" customFormat="1" ht="15">
      <c r="A485" s="307" t="s">
        <v>10</v>
      </c>
      <c r="B485" s="307" t="s">
        <v>123</v>
      </c>
      <c r="C485" s="307" t="s">
        <v>45</v>
      </c>
      <c r="D485" s="376" t="s">
        <v>12</v>
      </c>
      <c r="E485" s="325">
        <v>25</v>
      </c>
      <c r="F485" s="325">
        <v>25</v>
      </c>
      <c r="G485" s="325">
        <v>25</v>
      </c>
    </row>
    <row r="486" spans="1:7" s="298" customFormat="1" ht="15">
      <c r="A486" s="302"/>
      <c r="B486" s="302"/>
      <c r="C486" s="302"/>
      <c r="D486" s="312" t="s">
        <v>181</v>
      </c>
      <c r="E486" s="325">
        <v>6</v>
      </c>
      <c r="F486" s="325">
        <v>6</v>
      </c>
      <c r="G486" s="325">
        <v>6</v>
      </c>
    </row>
    <row r="487" spans="1:7" ht="15">
      <c r="A487" s="182"/>
      <c r="B487" s="182"/>
      <c r="C487" s="182"/>
      <c r="D487" s="248" t="s">
        <v>230</v>
      </c>
      <c r="E487" s="251">
        <f>E488</f>
        <v>30</v>
      </c>
      <c r="F487" s="251">
        <f>F488</f>
        <v>30</v>
      </c>
      <c r="G487" s="251">
        <f>G488</f>
        <v>33</v>
      </c>
    </row>
    <row r="488" spans="1:7" s="298" customFormat="1" ht="15">
      <c r="A488" s="307" t="s">
        <v>13</v>
      </c>
      <c r="B488" s="307" t="s">
        <v>112</v>
      </c>
      <c r="C488" s="307" t="s">
        <v>45</v>
      </c>
      <c r="D488" s="312" t="s">
        <v>318</v>
      </c>
      <c r="E488" s="374">
        <v>30</v>
      </c>
      <c r="F488" s="374">
        <v>30</v>
      </c>
      <c r="G488" s="374">
        <v>33</v>
      </c>
    </row>
    <row r="489" spans="1:7" ht="15">
      <c r="A489" s="184"/>
      <c r="B489" s="184"/>
      <c r="C489" s="184"/>
      <c r="D489" s="71"/>
      <c r="E489" s="108"/>
      <c r="F489" s="108"/>
      <c r="G489" s="108"/>
    </row>
    <row r="490" spans="1:7" ht="15">
      <c r="A490" s="184"/>
      <c r="B490" s="184"/>
      <c r="C490" s="184"/>
      <c r="D490" s="248" t="s">
        <v>319</v>
      </c>
      <c r="E490" s="251">
        <f>E491+E496+E497+E499</f>
        <v>8.8</v>
      </c>
      <c r="F490" s="251">
        <f>F491+F496+F497+F499</f>
        <v>8.8</v>
      </c>
      <c r="G490" s="251">
        <f>G491+G496+G497+G499</f>
        <v>6.8</v>
      </c>
    </row>
    <row r="491" spans="1:7" s="298" customFormat="1" ht="15">
      <c r="A491" s="307"/>
      <c r="B491" s="307"/>
      <c r="C491" s="307"/>
      <c r="D491" s="314" t="s">
        <v>120</v>
      </c>
      <c r="E491" s="325">
        <f>E492+E493+E494</f>
        <v>2.3</v>
      </c>
      <c r="F491" s="325">
        <f>F492+F493+F494</f>
        <v>2.3</v>
      </c>
      <c r="G491" s="325">
        <f>G492+G493+G494</f>
        <v>2.3</v>
      </c>
    </row>
    <row r="492" spans="1:7" s="298" customFormat="1" ht="14.25">
      <c r="A492" s="307" t="s">
        <v>16</v>
      </c>
      <c r="B492" s="307" t="s">
        <v>128</v>
      </c>
      <c r="C492" s="307" t="s">
        <v>45</v>
      </c>
      <c r="D492" s="363" t="s">
        <v>135</v>
      </c>
      <c r="E492" s="380"/>
      <c r="F492" s="380"/>
      <c r="G492" s="380"/>
    </row>
    <row r="493" spans="1:7" s="298" customFormat="1" ht="14.25" hidden="1">
      <c r="A493" s="307" t="s">
        <v>14</v>
      </c>
      <c r="B493" s="307" t="s">
        <v>113</v>
      </c>
      <c r="C493" s="307" t="s">
        <v>45</v>
      </c>
      <c r="D493" s="344" t="s">
        <v>145</v>
      </c>
      <c r="E493" s="374"/>
      <c r="F493" s="374"/>
      <c r="G493" s="374"/>
    </row>
    <row r="494" spans="1:7" s="298" customFormat="1" ht="14.25">
      <c r="A494" s="307"/>
      <c r="B494" s="307"/>
      <c r="C494" s="307"/>
      <c r="D494" s="344" t="s">
        <v>150</v>
      </c>
      <c r="E494" s="374">
        <v>2.3</v>
      </c>
      <c r="F494" s="374">
        <v>2.3</v>
      </c>
      <c r="G494" s="374">
        <v>2.3</v>
      </c>
    </row>
    <row r="495" spans="1:7" s="298" customFormat="1" ht="14.25">
      <c r="A495" s="307"/>
      <c r="B495" s="307"/>
      <c r="C495" s="307"/>
      <c r="D495" s="344"/>
      <c r="E495" s="374"/>
      <c r="F495" s="374"/>
      <c r="G495" s="374"/>
    </row>
    <row r="496" spans="1:7" s="298" customFormat="1" ht="14.25">
      <c r="A496" s="307" t="s">
        <v>16</v>
      </c>
      <c r="B496" s="307" t="s">
        <v>17</v>
      </c>
      <c r="C496" s="307" t="s">
        <v>45</v>
      </c>
      <c r="D496" s="314" t="s">
        <v>302</v>
      </c>
      <c r="E496" s="311">
        <v>1.5</v>
      </c>
      <c r="F496" s="311">
        <v>1.5</v>
      </c>
      <c r="G496" s="311">
        <v>1.5</v>
      </c>
    </row>
    <row r="497" spans="1:7" s="298" customFormat="1" ht="15">
      <c r="A497" s="307" t="s">
        <v>16</v>
      </c>
      <c r="B497" s="307" t="s">
        <v>118</v>
      </c>
      <c r="C497" s="307" t="s">
        <v>45</v>
      </c>
      <c r="D497" s="321" t="s">
        <v>33</v>
      </c>
      <c r="E497" s="324"/>
      <c r="F497" s="324"/>
      <c r="G497" s="324">
        <v>3</v>
      </c>
    </row>
    <row r="498" spans="1:7" s="298" customFormat="1" ht="15">
      <c r="A498" s="307"/>
      <c r="B498" s="307"/>
      <c r="C498" s="307"/>
      <c r="D498" s="321"/>
      <c r="E498" s="324"/>
      <c r="F498" s="324"/>
      <c r="G498" s="324"/>
    </row>
    <row r="499" spans="1:7" s="298" customFormat="1" ht="15" customHeight="1">
      <c r="A499" s="307" t="s">
        <v>19</v>
      </c>
      <c r="B499" s="307" t="s">
        <v>130</v>
      </c>
      <c r="C499" s="307" t="s">
        <v>45</v>
      </c>
      <c r="D499" s="312" t="s">
        <v>20</v>
      </c>
      <c r="E499" s="324">
        <v>5</v>
      </c>
      <c r="F499" s="324">
        <v>5</v>
      </c>
      <c r="G499" s="324"/>
    </row>
    <row r="500" spans="1:7" ht="15">
      <c r="A500" s="184"/>
      <c r="B500" s="184"/>
      <c r="C500" s="184"/>
      <c r="D500" s="67"/>
      <c r="E500" s="5"/>
      <c r="F500" s="5"/>
      <c r="G500" s="5"/>
    </row>
    <row r="501" spans="1:7" ht="15" customHeight="1" hidden="1">
      <c r="A501" s="184"/>
      <c r="B501" s="184"/>
      <c r="C501" s="184"/>
      <c r="D501" s="16" t="s">
        <v>97</v>
      </c>
      <c r="E501" s="106"/>
      <c r="F501" s="106"/>
      <c r="G501" s="106"/>
    </row>
    <row r="502" spans="1:7" ht="15" hidden="1">
      <c r="A502" s="184" t="s">
        <v>21</v>
      </c>
      <c r="B502" s="184" t="s">
        <v>31</v>
      </c>
      <c r="C502" s="184" t="s">
        <v>45</v>
      </c>
      <c r="D502" s="52" t="s">
        <v>74</v>
      </c>
      <c r="E502" s="96"/>
      <c r="F502" s="96"/>
      <c r="G502" s="96"/>
    </row>
    <row r="503" spans="1:7" ht="17.25" customHeight="1" hidden="1">
      <c r="A503" s="184" t="s">
        <v>21</v>
      </c>
      <c r="B503" s="184" t="s">
        <v>31</v>
      </c>
      <c r="C503" s="184" t="s">
        <v>45</v>
      </c>
      <c r="D503" s="52" t="s">
        <v>65</v>
      </c>
      <c r="E503" s="96"/>
      <c r="F503" s="96"/>
      <c r="G503" s="96"/>
    </row>
    <row r="504" spans="1:7" ht="15" hidden="1">
      <c r="A504" s="184" t="s">
        <v>21</v>
      </c>
      <c r="B504" s="184" t="s">
        <v>37</v>
      </c>
      <c r="C504" s="184" t="s">
        <v>45</v>
      </c>
      <c r="D504" s="52" t="s">
        <v>109</v>
      </c>
      <c r="E504" s="96"/>
      <c r="F504" s="96"/>
      <c r="G504" s="96"/>
    </row>
    <row r="505" spans="1:7" ht="15" hidden="1">
      <c r="A505" s="184" t="s">
        <v>21</v>
      </c>
      <c r="B505" s="184" t="s">
        <v>37</v>
      </c>
      <c r="C505" s="184" t="s">
        <v>45</v>
      </c>
      <c r="D505" s="18" t="s">
        <v>269</v>
      </c>
      <c r="E505" s="53"/>
      <c r="F505" s="53"/>
      <c r="G505" s="53"/>
    </row>
    <row r="506" spans="1:7" ht="46.5" customHeight="1">
      <c r="A506" s="184"/>
      <c r="B506" s="184"/>
      <c r="C506" s="184"/>
      <c r="D506" s="64" t="s">
        <v>96</v>
      </c>
      <c r="E506" s="55">
        <f>E507</f>
        <v>800</v>
      </c>
      <c r="F506" s="55">
        <f>F507</f>
        <v>637.8</v>
      </c>
      <c r="G506" s="55">
        <f>G507</f>
        <v>713.4</v>
      </c>
    </row>
    <row r="507" spans="1:7" s="298" customFormat="1" ht="15">
      <c r="A507" s="307" t="s">
        <v>48</v>
      </c>
      <c r="B507" s="307" t="s">
        <v>49</v>
      </c>
      <c r="C507" s="307" t="s">
        <v>50</v>
      </c>
      <c r="D507" s="372" t="s">
        <v>12</v>
      </c>
      <c r="E507" s="388">
        <v>800</v>
      </c>
      <c r="F507" s="388">
        <v>637.8</v>
      </c>
      <c r="G507" s="388">
        <v>713.4</v>
      </c>
    </row>
    <row r="508" spans="1:7" ht="96" customHeight="1">
      <c r="A508" s="184"/>
      <c r="B508" s="184"/>
      <c r="C508" s="184"/>
      <c r="D508" s="36" t="s">
        <v>138</v>
      </c>
      <c r="E508" s="259">
        <f>E510+E519</f>
        <v>305.2</v>
      </c>
      <c r="F508" s="259">
        <f>F510+F519</f>
        <v>244.5</v>
      </c>
      <c r="G508" s="259">
        <f>G510+G519</f>
        <v>260.4</v>
      </c>
    </row>
    <row r="509" spans="1:7" ht="15">
      <c r="A509" s="184"/>
      <c r="B509" s="184"/>
      <c r="C509" s="184"/>
      <c r="D509" s="19" t="s">
        <v>5</v>
      </c>
      <c r="E509" s="124"/>
      <c r="F509" s="124"/>
      <c r="G509" s="124"/>
    </row>
    <row r="510" spans="1:7" ht="15">
      <c r="A510" s="184"/>
      <c r="B510" s="184"/>
      <c r="C510" s="184"/>
      <c r="D510" s="248" t="s">
        <v>316</v>
      </c>
      <c r="E510" s="251">
        <f>E511+E512+E513+E514</f>
        <v>288.8</v>
      </c>
      <c r="F510" s="251">
        <f>F511+F512+F513+F514</f>
        <v>221.9</v>
      </c>
      <c r="G510" s="251">
        <f>G511+G512+G513+G514</f>
        <v>215.8</v>
      </c>
    </row>
    <row r="511" spans="1:9" s="298" customFormat="1" ht="15">
      <c r="A511" s="307" t="s">
        <v>9</v>
      </c>
      <c r="B511" s="307" t="s">
        <v>123</v>
      </c>
      <c r="C511" s="307" t="s">
        <v>51</v>
      </c>
      <c r="D511" s="335" t="s">
        <v>8</v>
      </c>
      <c r="E511" s="325">
        <v>254.8</v>
      </c>
      <c r="F511" s="325">
        <v>158.5</v>
      </c>
      <c r="G511" s="325">
        <v>178.8</v>
      </c>
      <c r="I511" s="299"/>
    </row>
    <row r="512" spans="1:7" s="298" customFormat="1" ht="15">
      <c r="A512" s="307" t="s">
        <v>88</v>
      </c>
      <c r="B512" s="307" t="s">
        <v>123</v>
      </c>
      <c r="C512" s="307" t="s">
        <v>51</v>
      </c>
      <c r="D512" s="335" t="s">
        <v>7</v>
      </c>
      <c r="E512" s="325">
        <v>11</v>
      </c>
      <c r="F512" s="325">
        <v>14.4</v>
      </c>
      <c r="G512" s="325">
        <v>11</v>
      </c>
    </row>
    <row r="513" spans="1:7" s="298" customFormat="1" ht="28.5">
      <c r="A513" s="307" t="s">
        <v>125</v>
      </c>
      <c r="B513" s="307" t="s">
        <v>123</v>
      </c>
      <c r="C513" s="307" t="s">
        <v>51</v>
      </c>
      <c r="D513" s="310" t="s">
        <v>244</v>
      </c>
      <c r="E513" s="342">
        <v>5</v>
      </c>
      <c r="F513" s="342">
        <v>11</v>
      </c>
      <c r="G513" s="325">
        <v>5</v>
      </c>
    </row>
    <row r="514" spans="1:7" s="298" customFormat="1" ht="15">
      <c r="A514" s="307" t="s">
        <v>10</v>
      </c>
      <c r="B514" s="307" t="s">
        <v>123</v>
      </c>
      <c r="C514" s="307" t="s">
        <v>51</v>
      </c>
      <c r="D514" s="376" t="s">
        <v>12</v>
      </c>
      <c r="E514" s="325">
        <v>18</v>
      </c>
      <c r="F514" s="325">
        <v>38</v>
      </c>
      <c r="G514" s="325">
        <v>21</v>
      </c>
    </row>
    <row r="515" spans="1:7" ht="15">
      <c r="A515" s="182"/>
      <c r="B515" s="182"/>
      <c r="C515" s="182"/>
      <c r="D515" s="87"/>
      <c r="E515" s="101"/>
      <c r="F515" s="101"/>
      <c r="G515" s="101"/>
    </row>
    <row r="516" spans="1:7" ht="15" hidden="1">
      <c r="A516" s="184"/>
      <c r="B516" s="184"/>
      <c r="C516" s="184"/>
      <c r="D516" s="81" t="s">
        <v>119</v>
      </c>
      <c r="E516" s="124"/>
      <c r="F516" s="124">
        <f>F517+F518</f>
        <v>0</v>
      </c>
      <c r="G516" s="124">
        <f>G517+G518</f>
        <v>0</v>
      </c>
    </row>
    <row r="517" spans="1:7" ht="14.25" hidden="1">
      <c r="A517" s="184" t="s">
        <v>13</v>
      </c>
      <c r="B517" s="184" t="s">
        <v>112</v>
      </c>
      <c r="C517" s="184" t="s">
        <v>51</v>
      </c>
      <c r="D517" s="62" t="s">
        <v>114</v>
      </c>
      <c r="E517" s="108"/>
      <c r="F517" s="108"/>
      <c r="G517" s="108"/>
    </row>
    <row r="518" spans="1:7" ht="14.25" hidden="1">
      <c r="A518" s="184" t="s">
        <v>14</v>
      </c>
      <c r="B518" s="184" t="s">
        <v>113</v>
      </c>
      <c r="C518" s="184" t="s">
        <v>51</v>
      </c>
      <c r="D518" s="62" t="s">
        <v>115</v>
      </c>
      <c r="E518" s="108"/>
      <c r="F518" s="108"/>
      <c r="G518" s="108"/>
    </row>
    <row r="519" spans="1:7" ht="15">
      <c r="A519" s="184"/>
      <c r="B519" s="184"/>
      <c r="C519" s="184"/>
      <c r="D519" s="248" t="s">
        <v>319</v>
      </c>
      <c r="E519" s="251">
        <f>E520+E525+E526+E528</f>
        <v>16.4</v>
      </c>
      <c r="F519" s="251">
        <f>F520+F525+F526+F528</f>
        <v>22.6</v>
      </c>
      <c r="G519" s="251">
        <f>G520+G525+G526+G528</f>
        <v>44.599999999999994</v>
      </c>
    </row>
    <row r="520" spans="1:7" s="298" customFormat="1" ht="15">
      <c r="A520" s="307"/>
      <c r="B520" s="307"/>
      <c r="C520" s="307"/>
      <c r="D520" s="314" t="s">
        <v>120</v>
      </c>
      <c r="E520" s="324">
        <f>E521+E522+E523</f>
        <v>0</v>
      </c>
      <c r="F520" s="324">
        <f>F521+F522+F523</f>
        <v>0</v>
      </c>
      <c r="G520" s="324">
        <f>G521+G522+G523</f>
        <v>22.2</v>
      </c>
    </row>
    <row r="521" spans="1:7" s="298" customFormat="1" ht="15">
      <c r="A521" s="307" t="s">
        <v>16</v>
      </c>
      <c r="B521" s="307" t="s">
        <v>128</v>
      </c>
      <c r="C521" s="307" t="s">
        <v>51</v>
      </c>
      <c r="D521" s="363" t="s">
        <v>135</v>
      </c>
      <c r="E521" s="346"/>
      <c r="F521" s="346"/>
      <c r="G521" s="346">
        <v>22.2</v>
      </c>
    </row>
    <row r="522" spans="1:7" s="298" customFormat="1" ht="14.25" hidden="1">
      <c r="A522" s="307" t="s">
        <v>14</v>
      </c>
      <c r="B522" s="307" t="s">
        <v>113</v>
      </c>
      <c r="C522" s="307" t="s">
        <v>51</v>
      </c>
      <c r="D522" s="344" t="s">
        <v>145</v>
      </c>
      <c r="E522" s="364"/>
      <c r="F522" s="364"/>
      <c r="G522" s="364"/>
    </row>
    <row r="523" spans="1:7" s="298" customFormat="1" ht="14.25">
      <c r="A523" s="307" t="s">
        <v>16</v>
      </c>
      <c r="B523" s="307" t="s">
        <v>118</v>
      </c>
      <c r="C523" s="307" t="s">
        <v>51</v>
      </c>
      <c r="D523" s="344" t="s">
        <v>150</v>
      </c>
      <c r="E523" s="364"/>
      <c r="F523" s="364"/>
      <c r="G523" s="364"/>
    </row>
    <row r="524" spans="1:7" s="298" customFormat="1" ht="14.25">
      <c r="A524" s="307"/>
      <c r="B524" s="307"/>
      <c r="C524" s="307"/>
      <c r="D524" s="344"/>
      <c r="E524" s="364"/>
      <c r="F524" s="364"/>
      <c r="G524" s="364"/>
    </row>
    <row r="525" spans="1:7" s="298" customFormat="1" ht="14.25">
      <c r="A525" s="307" t="s">
        <v>16</v>
      </c>
      <c r="B525" s="307" t="s">
        <v>17</v>
      </c>
      <c r="C525" s="307" t="s">
        <v>51</v>
      </c>
      <c r="D525" s="314" t="s">
        <v>302</v>
      </c>
      <c r="E525" s="311">
        <v>4</v>
      </c>
      <c r="F525" s="311">
        <v>4</v>
      </c>
      <c r="G525" s="311">
        <v>4</v>
      </c>
    </row>
    <row r="526" spans="1:7" s="298" customFormat="1" ht="15">
      <c r="A526" s="307" t="s">
        <v>16</v>
      </c>
      <c r="B526" s="307" t="s">
        <v>118</v>
      </c>
      <c r="C526" s="307" t="s">
        <v>51</v>
      </c>
      <c r="D526" s="321" t="s">
        <v>33</v>
      </c>
      <c r="E526" s="346">
        <v>3.2</v>
      </c>
      <c r="F526" s="346">
        <v>1.4</v>
      </c>
      <c r="G526" s="346">
        <v>3.4</v>
      </c>
    </row>
    <row r="527" spans="1:7" s="298" customFormat="1" ht="15" customHeight="1">
      <c r="A527" s="307"/>
      <c r="B527" s="307"/>
      <c r="C527" s="307"/>
      <c r="D527" s="372"/>
      <c r="E527" s="377"/>
      <c r="F527" s="377"/>
      <c r="G527" s="377"/>
    </row>
    <row r="528" spans="1:7" s="298" customFormat="1" ht="15">
      <c r="A528" s="307" t="s">
        <v>19</v>
      </c>
      <c r="B528" s="307" t="s">
        <v>130</v>
      </c>
      <c r="C528" s="307" t="s">
        <v>51</v>
      </c>
      <c r="D528" s="312" t="s">
        <v>20</v>
      </c>
      <c r="E528" s="325">
        <v>9.2</v>
      </c>
      <c r="F528" s="325">
        <v>17.2</v>
      </c>
      <c r="G528" s="325">
        <v>15</v>
      </c>
    </row>
    <row r="529" spans="1:7" ht="15">
      <c r="A529" s="184"/>
      <c r="B529" s="184"/>
      <c r="C529" s="184"/>
      <c r="D529" s="71"/>
      <c r="E529" s="35"/>
      <c r="F529" s="35"/>
      <c r="G529" s="35"/>
    </row>
    <row r="530" spans="1:7" ht="15" hidden="1">
      <c r="A530" s="184"/>
      <c r="B530" s="184"/>
      <c r="C530" s="184"/>
      <c r="D530" s="68" t="s">
        <v>97</v>
      </c>
      <c r="E530" s="106">
        <f>E531+E532+E533</f>
        <v>0</v>
      </c>
      <c r="F530" s="106">
        <f>F531+F532+F533</f>
        <v>0</v>
      </c>
      <c r="G530" s="106">
        <f>G531+G532+G533+G534</f>
        <v>0</v>
      </c>
    </row>
    <row r="531" spans="1:7" ht="15" hidden="1">
      <c r="A531" s="184" t="s">
        <v>21</v>
      </c>
      <c r="B531" s="184" t="s">
        <v>31</v>
      </c>
      <c r="C531" s="184" t="s">
        <v>51</v>
      </c>
      <c r="D531" s="52" t="s">
        <v>279</v>
      </c>
      <c r="E531" s="96"/>
      <c r="F531" s="96"/>
      <c r="G531" s="96"/>
    </row>
    <row r="532" spans="1:7" ht="15" hidden="1">
      <c r="A532" s="184" t="s">
        <v>21</v>
      </c>
      <c r="B532" s="184" t="s">
        <v>31</v>
      </c>
      <c r="C532" s="184" t="s">
        <v>51</v>
      </c>
      <c r="D532" s="52" t="s">
        <v>278</v>
      </c>
      <c r="E532" s="96"/>
      <c r="F532" s="96"/>
      <c r="G532" s="96"/>
    </row>
    <row r="533" spans="1:7" ht="14.25" hidden="1">
      <c r="A533" s="184" t="s">
        <v>21</v>
      </c>
      <c r="B533" s="184" t="s">
        <v>37</v>
      </c>
      <c r="C533" s="184" t="s">
        <v>51</v>
      </c>
      <c r="D533" s="18" t="s">
        <v>274</v>
      </c>
      <c r="E533" s="96"/>
      <c r="F533" s="96"/>
      <c r="G533" s="96"/>
    </row>
    <row r="534" spans="1:7" ht="15" hidden="1">
      <c r="A534" s="184" t="s">
        <v>21</v>
      </c>
      <c r="B534" s="184" t="s">
        <v>37</v>
      </c>
      <c r="C534" s="184" t="s">
        <v>51</v>
      </c>
      <c r="D534" s="18" t="s">
        <v>269</v>
      </c>
      <c r="E534" s="35"/>
      <c r="F534" s="35"/>
      <c r="G534" s="96"/>
    </row>
    <row r="535" spans="1:7" ht="30" hidden="1">
      <c r="A535" s="193"/>
      <c r="B535" s="193"/>
      <c r="C535" s="193"/>
      <c r="D535" s="29" t="s">
        <v>52</v>
      </c>
      <c r="E535" s="63">
        <f>E536+E537+E556+E558+E541+E539</f>
        <v>0</v>
      </c>
      <c r="F535" s="63">
        <f>F536+F537+F538+F539+F541+F556+F558</f>
        <v>0</v>
      </c>
      <c r="G535" s="63">
        <f>G536+G537+G538+G539+G541+G556+G558</f>
        <v>0</v>
      </c>
    </row>
    <row r="536" spans="1:7" ht="15" hidden="1">
      <c r="A536" s="184" t="s">
        <v>9</v>
      </c>
      <c r="B536" s="184" t="s">
        <v>123</v>
      </c>
      <c r="C536" s="184" t="s">
        <v>53</v>
      </c>
      <c r="D536" s="79" t="s">
        <v>8</v>
      </c>
      <c r="E536" s="101"/>
      <c r="F536" s="101"/>
      <c r="G536" s="101"/>
    </row>
    <row r="537" spans="1:9" ht="15" hidden="1">
      <c r="A537" s="184" t="s">
        <v>88</v>
      </c>
      <c r="B537" s="184" t="s">
        <v>123</v>
      </c>
      <c r="C537" s="184" t="s">
        <v>53</v>
      </c>
      <c r="D537" s="79" t="s">
        <v>7</v>
      </c>
      <c r="E537" s="101"/>
      <c r="F537" s="101"/>
      <c r="G537" s="101"/>
      <c r="I537" s="226"/>
    </row>
    <row r="538" spans="1:7" ht="25.5" hidden="1">
      <c r="A538" s="184" t="s">
        <v>125</v>
      </c>
      <c r="B538" s="184" t="s">
        <v>123</v>
      </c>
      <c r="C538" s="184" t="s">
        <v>53</v>
      </c>
      <c r="D538" s="80" t="s">
        <v>244</v>
      </c>
      <c r="E538" s="101"/>
      <c r="F538" s="101"/>
      <c r="G538" s="101"/>
    </row>
    <row r="539" spans="1:9" ht="15" hidden="1">
      <c r="A539" s="184" t="s">
        <v>10</v>
      </c>
      <c r="B539" s="184" t="s">
        <v>123</v>
      </c>
      <c r="C539" s="184" t="s">
        <v>53</v>
      </c>
      <c r="D539" s="52" t="s">
        <v>12</v>
      </c>
      <c r="E539" s="101"/>
      <c r="F539" s="101"/>
      <c r="G539" s="101"/>
      <c r="I539" s="226"/>
    </row>
    <row r="540" spans="1:7" ht="15" hidden="1">
      <c r="A540" s="182"/>
      <c r="B540" s="182"/>
      <c r="C540" s="182"/>
      <c r="D540" s="87"/>
      <c r="E540" s="35"/>
      <c r="F540" s="35"/>
      <c r="G540" s="35"/>
    </row>
    <row r="541" spans="1:7" ht="15" hidden="1">
      <c r="A541" s="182"/>
      <c r="B541" s="182"/>
      <c r="C541" s="182"/>
      <c r="D541" s="31" t="s">
        <v>127</v>
      </c>
      <c r="E541" s="61">
        <f>E549</f>
        <v>0</v>
      </c>
      <c r="F541" s="61">
        <f>F542+F545+F549+F554</f>
        <v>0</v>
      </c>
      <c r="G541" s="61">
        <f>G542+G545+G550+G554</f>
        <v>0</v>
      </c>
    </row>
    <row r="542" spans="1:7" ht="15" hidden="1">
      <c r="A542" s="184"/>
      <c r="B542" s="184"/>
      <c r="C542" s="184"/>
      <c r="D542" s="81" t="s">
        <v>119</v>
      </c>
      <c r="E542" s="101"/>
      <c r="F542" s="101"/>
      <c r="G542" s="101"/>
    </row>
    <row r="543" spans="1:7" ht="14.25" hidden="1">
      <c r="A543" s="184" t="s">
        <v>13</v>
      </c>
      <c r="B543" s="184" t="s">
        <v>112</v>
      </c>
      <c r="C543" s="184" t="s">
        <v>53</v>
      </c>
      <c r="D543" s="62" t="s">
        <v>114</v>
      </c>
      <c r="E543" s="117"/>
      <c r="F543" s="117"/>
      <c r="G543" s="117"/>
    </row>
    <row r="544" spans="1:7" ht="14.25" hidden="1">
      <c r="A544" s="184" t="s">
        <v>14</v>
      </c>
      <c r="B544" s="184" t="s">
        <v>113</v>
      </c>
      <c r="C544" s="184" t="s">
        <v>53</v>
      </c>
      <c r="D544" s="62" t="s">
        <v>115</v>
      </c>
      <c r="E544" s="117"/>
      <c r="F544" s="117"/>
      <c r="G544" s="117"/>
    </row>
    <row r="545" spans="1:7" ht="15" hidden="1">
      <c r="A545" s="184"/>
      <c r="B545" s="184"/>
      <c r="C545" s="184"/>
      <c r="D545" s="81" t="s">
        <v>120</v>
      </c>
      <c r="E545" s="101"/>
      <c r="F545" s="101">
        <f>F546+F547+F548</f>
        <v>0</v>
      </c>
      <c r="G545" s="101">
        <f>G546+G547+G548</f>
        <v>0</v>
      </c>
    </row>
    <row r="546" spans="1:7" ht="15" hidden="1">
      <c r="A546" s="184" t="s">
        <v>16</v>
      </c>
      <c r="B546" s="184" t="s">
        <v>128</v>
      </c>
      <c r="C546" s="184" t="s">
        <v>53</v>
      </c>
      <c r="D546" s="86" t="s">
        <v>135</v>
      </c>
      <c r="E546" s="35"/>
      <c r="F546" s="35"/>
      <c r="G546" s="35"/>
    </row>
    <row r="547" spans="1:7" ht="14.25" hidden="1">
      <c r="A547" s="184" t="s">
        <v>14</v>
      </c>
      <c r="B547" s="184" t="s">
        <v>113</v>
      </c>
      <c r="C547" s="184" t="s">
        <v>53</v>
      </c>
      <c r="D547" s="62" t="s">
        <v>145</v>
      </c>
      <c r="E547" s="108"/>
      <c r="F547" s="108"/>
      <c r="G547" s="108"/>
    </row>
    <row r="548" spans="1:7" ht="14.25" hidden="1">
      <c r="A548" s="184"/>
      <c r="B548" s="184"/>
      <c r="C548" s="184"/>
      <c r="D548" s="62" t="s">
        <v>150</v>
      </c>
      <c r="E548" s="108"/>
      <c r="F548" s="108"/>
      <c r="G548" s="108"/>
    </row>
    <row r="549" spans="1:7" ht="15" hidden="1">
      <c r="A549" s="184"/>
      <c r="B549" s="184"/>
      <c r="C549" s="184"/>
      <c r="D549" s="81" t="s">
        <v>121</v>
      </c>
      <c r="E549" s="101"/>
      <c r="F549" s="101">
        <f>F550+F551+F552+F553</f>
        <v>0</v>
      </c>
      <c r="G549" s="101"/>
    </row>
    <row r="550" spans="1:7" ht="14.25" hidden="1">
      <c r="A550" s="184" t="s">
        <v>16</v>
      </c>
      <c r="B550" s="184" t="s">
        <v>17</v>
      </c>
      <c r="C550" s="184" t="s">
        <v>53</v>
      </c>
      <c r="D550" s="62" t="s">
        <v>141</v>
      </c>
      <c r="E550" s="117"/>
      <c r="F550" s="117"/>
      <c r="G550" s="117"/>
    </row>
    <row r="551" spans="1:7" ht="14.25" hidden="1">
      <c r="A551" s="184"/>
      <c r="B551" s="184"/>
      <c r="C551" s="184"/>
      <c r="D551" s="62" t="s">
        <v>150</v>
      </c>
      <c r="E551" s="107"/>
      <c r="F551" s="107"/>
      <c r="G551" s="107"/>
    </row>
    <row r="552" spans="1:7" ht="14.25" hidden="1">
      <c r="A552" s="184"/>
      <c r="B552" s="184"/>
      <c r="C552" s="184"/>
      <c r="D552" s="62" t="s">
        <v>143</v>
      </c>
      <c r="E552" s="107"/>
      <c r="F552" s="107"/>
      <c r="G552" s="107"/>
    </row>
    <row r="553" spans="1:7" ht="14.25" hidden="1">
      <c r="A553" s="184" t="s">
        <v>14</v>
      </c>
      <c r="B553" s="184" t="s">
        <v>113</v>
      </c>
      <c r="C553" s="184" t="s">
        <v>53</v>
      </c>
      <c r="D553" s="62" t="s">
        <v>117</v>
      </c>
      <c r="E553" s="107"/>
      <c r="F553" s="107"/>
      <c r="G553" s="107"/>
    </row>
    <row r="554" spans="1:7" ht="15" hidden="1">
      <c r="A554" s="184" t="s">
        <v>16</v>
      </c>
      <c r="B554" s="184" t="s">
        <v>118</v>
      </c>
      <c r="C554" s="184" t="s">
        <v>53</v>
      </c>
      <c r="D554" s="82" t="s">
        <v>33</v>
      </c>
      <c r="E554" s="92"/>
      <c r="F554" s="92"/>
      <c r="G554" s="92"/>
    </row>
    <row r="555" spans="1:7" ht="15" hidden="1">
      <c r="A555" s="193"/>
      <c r="B555" s="199"/>
      <c r="C555" s="193"/>
      <c r="D555" s="21"/>
      <c r="E555" s="5"/>
      <c r="F555" s="5"/>
      <c r="G555" s="5"/>
    </row>
    <row r="556" spans="1:7" ht="15.75" customHeight="1" hidden="1">
      <c r="A556" s="184" t="s">
        <v>19</v>
      </c>
      <c r="B556" s="184" t="s">
        <v>130</v>
      </c>
      <c r="C556" s="184" t="s">
        <v>53</v>
      </c>
      <c r="D556" s="71" t="s">
        <v>20</v>
      </c>
      <c r="E556" s="124"/>
      <c r="F556" s="124"/>
      <c r="G556" s="124"/>
    </row>
    <row r="557" spans="1:7" ht="15.75" customHeight="1" hidden="1">
      <c r="A557" s="185"/>
      <c r="B557" s="186"/>
      <c r="C557" s="186"/>
      <c r="D557" s="2"/>
      <c r="E557" s="2"/>
      <c r="F557" s="2"/>
      <c r="G557" s="2"/>
    </row>
    <row r="558" spans="1:7" ht="15" hidden="1">
      <c r="A558" s="184"/>
      <c r="B558" s="184"/>
      <c r="C558" s="184"/>
      <c r="D558" s="7" t="s">
        <v>97</v>
      </c>
      <c r="E558" s="61"/>
      <c r="F558" s="61"/>
      <c r="G558" s="61"/>
    </row>
    <row r="559" spans="1:7" ht="15" hidden="1">
      <c r="A559" s="184" t="s">
        <v>21</v>
      </c>
      <c r="B559" s="184" t="s">
        <v>31</v>
      </c>
      <c r="C559" s="184" t="s">
        <v>53</v>
      </c>
      <c r="D559" s="18" t="s">
        <v>104</v>
      </c>
      <c r="E559" s="101"/>
      <c r="F559" s="101"/>
      <c r="G559" s="101"/>
    </row>
    <row r="560" spans="1:7" ht="15" hidden="1">
      <c r="A560" s="184"/>
      <c r="B560" s="184"/>
      <c r="C560" s="184"/>
      <c r="D560" s="20"/>
      <c r="E560" s="35"/>
      <c r="F560" s="35"/>
      <c r="G560" s="35"/>
    </row>
    <row r="561" spans="1:7" ht="30">
      <c r="A561" s="184"/>
      <c r="B561" s="184"/>
      <c r="C561" s="184"/>
      <c r="D561" s="29" t="s">
        <v>54</v>
      </c>
      <c r="E561" s="280">
        <f>E562+E577+E607+E626+E648+E592</f>
        <v>8039.1</v>
      </c>
      <c r="F561" s="280">
        <f>F562+F577+F607+F626+F648+F592</f>
        <v>9748.900000000001</v>
      </c>
      <c r="G561" s="280">
        <f>G562+G577+G607+G626+G648+G592</f>
        <v>10067.199999999999</v>
      </c>
    </row>
    <row r="562" spans="1:10" ht="25.5" customHeight="1">
      <c r="A562" s="184"/>
      <c r="B562" s="184"/>
      <c r="C562" s="184"/>
      <c r="D562" s="24" t="s">
        <v>55</v>
      </c>
      <c r="E562" s="132">
        <f>E563+E566</f>
        <v>4655.5</v>
      </c>
      <c r="F562" s="132">
        <f>F563+F566</f>
        <v>5760.5</v>
      </c>
      <c r="G562" s="132">
        <f>G563+G566</f>
        <v>5844.099999999999</v>
      </c>
      <c r="I562" s="226"/>
      <c r="J562" s="226"/>
    </row>
    <row r="563" spans="1:10" ht="25.5" customHeight="1">
      <c r="A563" s="184"/>
      <c r="B563" s="184"/>
      <c r="C563" s="184"/>
      <c r="D563" s="248" t="s">
        <v>230</v>
      </c>
      <c r="E563" s="251">
        <f>E564</f>
        <v>1610.9</v>
      </c>
      <c r="F563" s="251">
        <f>F564</f>
        <v>2657.7</v>
      </c>
      <c r="G563" s="251">
        <f>G564</f>
        <v>2788.2</v>
      </c>
      <c r="I563" s="226"/>
      <c r="J563" s="226"/>
    </row>
    <row r="564" spans="1:7" s="298" customFormat="1" ht="15">
      <c r="A564" s="307" t="s">
        <v>13</v>
      </c>
      <c r="B564" s="307" t="s">
        <v>112</v>
      </c>
      <c r="C564" s="307" t="s">
        <v>56</v>
      </c>
      <c r="D564" s="312" t="s">
        <v>318</v>
      </c>
      <c r="E564" s="342">
        <v>1610.9</v>
      </c>
      <c r="F564" s="342">
        <v>2657.7</v>
      </c>
      <c r="G564" s="342">
        <v>2788.2</v>
      </c>
    </row>
    <row r="565" spans="1:7" ht="15">
      <c r="A565" s="184"/>
      <c r="B565" s="184"/>
      <c r="C565" s="184"/>
      <c r="D565" s="71"/>
      <c r="E565" s="53"/>
      <c r="F565" s="53"/>
      <c r="G565" s="53"/>
    </row>
    <row r="566" spans="1:7" ht="15">
      <c r="A566" s="184"/>
      <c r="B566" s="184"/>
      <c r="C566" s="184"/>
      <c r="D566" s="248" t="s">
        <v>319</v>
      </c>
      <c r="E566" s="251">
        <f>E567</f>
        <v>3044.6</v>
      </c>
      <c r="F566" s="251">
        <f>F567</f>
        <v>3102.8</v>
      </c>
      <c r="G566" s="251">
        <f>G567</f>
        <v>3055.8999999999996</v>
      </c>
    </row>
    <row r="567" spans="1:7" s="298" customFormat="1" ht="15">
      <c r="A567" s="307"/>
      <c r="B567" s="307"/>
      <c r="C567" s="307"/>
      <c r="D567" s="314" t="s">
        <v>120</v>
      </c>
      <c r="E567" s="325">
        <v>3044.6</v>
      </c>
      <c r="F567" s="325">
        <v>3102.8</v>
      </c>
      <c r="G567" s="325">
        <f>G568+G569+G570</f>
        <v>3055.8999999999996</v>
      </c>
    </row>
    <row r="568" spans="1:7" s="298" customFormat="1" ht="14.25">
      <c r="A568" s="307" t="s">
        <v>16</v>
      </c>
      <c r="B568" s="307" t="s">
        <v>128</v>
      </c>
      <c r="C568" s="307" t="s">
        <v>56</v>
      </c>
      <c r="D568" s="389" t="s">
        <v>284</v>
      </c>
      <c r="E568" s="364"/>
      <c r="F568" s="364"/>
      <c r="G568" s="364">
        <v>1306.6</v>
      </c>
    </row>
    <row r="569" spans="1:7" s="298" customFormat="1" ht="14.25">
      <c r="A569" s="307"/>
      <c r="B569" s="307"/>
      <c r="C569" s="307"/>
      <c r="D569" s="318" t="s">
        <v>282</v>
      </c>
      <c r="E569" s="374"/>
      <c r="F569" s="373"/>
      <c r="G569" s="374">
        <v>1749.3</v>
      </c>
    </row>
    <row r="570" spans="1:7" s="298" customFormat="1" ht="14.25">
      <c r="A570" s="307"/>
      <c r="B570" s="307"/>
      <c r="C570" s="307"/>
      <c r="D570" s="344" t="s">
        <v>283</v>
      </c>
      <c r="E570" s="373"/>
      <c r="F570" s="373"/>
      <c r="G570" s="373"/>
    </row>
    <row r="571" spans="1:7" ht="14.25">
      <c r="A571" s="184"/>
      <c r="B571" s="184"/>
      <c r="C571" s="184"/>
      <c r="D571" s="62"/>
      <c r="E571" s="116"/>
      <c r="F571" s="116"/>
      <c r="G571" s="116"/>
    </row>
    <row r="572" spans="1:7" ht="15" hidden="1">
      <c r="A572" s="184"/>
      <c r="B572" s="184"/>
      <c r="C572" s="184"/>
      <c r="D572" s="7" t="s">
        <v>97</v>
      </c>
      <c r="E572" s="61">
        <f>E573+E574</f>
        <v>0</v>
      </c>
      <c r="F572" s="61">
        <f>F573+F574</f>
        <v>0</v>
      </c>
      <c r="G572" s="61">
        <f>G573+G574</f>
        <v>0</v>
      </c>
    </row>
    <row r="573" spans="1:7" ht="15" hidden="1">
      <c r="A573" s="184" t="s">
        <v>21</v>
      </c>
      <c r="B573" s="184" t="s">
        <v>31</v>
      </c>
      <c r="C573" s="184" t="s">
        <v>56</v>
      </c>
      <c r="D573" s="18" t="s">
        <v>57</v>
      </c>
      <c r="E573" s="92"/>
      <c r="F573" s="92"/>
      <c r="G573" s="92"/>
    </row>
    <row r="574" spans="1:7" ht="15" hidden="1">
      <c r="A574" s="184" t="s">
        <v>21</v>
      </c>
      <c r="B574" s="184" t="s">
        <v>31</v>
      </c>
      <c r="C574" s="184" t="s">
        <v>56</v>
      </c>
      <c r="D574" s="18" t="s">
        <v>78</v>
      </c>
      <c r="E574" s="101"/>
      <c r="F574" s="101"/>
      <c r="G574" s="101"/>
    </row>
    <row r="575" spans="1:7" ht="15" hidden="1">
      <c r="A575" s="184"/>
      <c r="B575" s="184"/>
      <c r="C575" s="184"/>
      <c r="D575" s="62" t="s">
        <v>186</v>
      </c>
      <c r="E575" s="106"/>
      <c r="F575" s="106"/>
      <c r="G575" s="106"/>
    </row>
    <row r="576" spans="1:7" ht="15" hidden="1">
      <c r="A576" s="182"/>
      <c r="B576" s="182"/>
      <c r="C576" s="182"/>
      <c r="D576" s="62" t="s">
        <v>185</v>
      </c>
      <c r="E576" s="112"/>
      <c r="F576" s="112"/>
      <c r="G576" s="112"/>
    </row>
    <row r="577" spans="1:7" ht="21" customHeight="1">
      <c r="A577" s="182"/>
      <c r="B577" s="182"/>
      <c r="C577" s="182"/>
      <c r="D577" s="156" t="s">
        <v>58</v>
      </c>
      <c r="E577" s="157">
        <f>E584+E587</f>
        <v>14</v>
      </c>
      <c r="F577" s="157">
        <f>F584+F587</f>
        <v>14</v>
      </c>
      <c r="G577" s="157">
        <f>G584+G587</f>
        <v>27</v>
      </c>
    </row>
    <row r="578" spans="1:10" ht="15" customHeight="1" hidden="1">
      <c r="A578" s="182"/>
      <c r="B578" s="182"/>
      <c r="C578" s="182"/>
      <c r="D578" s="7" t="s">
        <v>97</v>
      </c>
      <c r="E578" s="89">
        <f>E579+E581+E582+E583+E580</f>
        <v>0</v>
      </c>
      <c r="F578" s="89">
        <f>F579+F580+F581+F582+F583</f>
        <v>0</v>
      </c>
      <c r="G578" s="89">
        <f>G579+G580+G581+G582+G583</f>
        <v>0</v>
      </c>
      <c r="J578" s="226"/>
    </row>
    <row r="579" spans="1:7" ht="15" hidden="1">
      <c r="A579" s="184" t="s">
        <v>21</v>
      </c>
      <c r="B579" s="184" t="s">
        <v>31</v>
      </c>
      <c r="C579" s="184" t="s">
        <v>56</v>
      </c>
      <c r="D579" s="7" t="s">
        <v>59</v>
      </c>
      <c r="E579" s="61"/>
      <c r="F579" s="61"/>
      <c r="G579" s="61"/>
    </row>
    <row r="580" spans="1:7" ht="15" hidden="1">
      <c r="A580" s="184"/>
      <c r="B580" s="184"/>
      <c r="C580" s="184"/>
      <c r="D580" s="18" t="s">
        <v>60</v>
      </c>
      <c r="E580" s="101"/>
      <c r="F580" s="101"/>
      <c r="G580" s="101"/>
    </row>
    <row r="581" spans="1:7" ht="15" hidden="1">
      <c r="A581" s="184" t="s">
        <v>21</v>
      </c>
      <c r="B581" s="184" t="s">
        <v>31</v>
      </c>
      <c r="C581" s="184" t="s">
        <v>56</v>
      </c>
      <c r="D581" s="7" t="s">
        <v>91</v>
      </c>
      <c r="E581" s="35"/>
      <c r="F581" s="35"/>
      <c r="G581" s="35"/>
    </row>
    <row r="582" spans="1:7" ht="15" hidden="1">
      <c r="A582" s="184" t="s">
        <v>21</v>
      </c>
      <c r="B582" s="184" t="s">
        <v>37</v>
      </c>
      <c r="C582" s="184" t="s">
        <v>56</v>
      </c>
      <c r="D582" s="7" t="s">
        <v>103</v>
      </c>
      <c r="E582" s="35"/>
      <c r="F582" s="35"/>
      <c r="G582" s="35"/>
    </row>
    <row r="583" spans="1:7" ht="15" hidden="1">
      <c r="A583" s="184" t="s">
        <v>21</v>
      </c>
      <c r="B583" s="184" t="s">
        <v>38</v>
      </c>
      <c r="C583" s="184" t="s">
        <v>56</v>
      </c>
      <c r="D583" s="7" t="s">
        <v>92</v>
      </c>
      <c r="E583" s="61"/>
      <c r="F583" s="61"/>
      <c r="G583" s="61"/>
    </row>
    <row r="584" spans="1:7" ht="15">
      <c r="A584" s="184"/>
      <c r="B584" s="184"/>
      <c r="C584" s="184"/>
      <c r="D584" s="248" t="s">
        <v>230</v>
      </c>
      <c r="E584" s="251">
        <f>E585</f>
        <v>8</v>
      </c>
      <c r="F584" s="251">
        <f>F585</f>
        <v>8</v>
      </c>
      <c r="G584" s="251">
        <f>G585</f>
        <v>8</v>
      </c>
    </row>
    <row r="585" spans="1:7" s="298" customFormat="1" ht="15">
      <c r="A585" s="307" t="s">
        <v>13</v>
      </c>
      <c r="B585" s="307" t="s">
        <v>112</v>
      </c>
      <c r="C585" s="307" t="s">
        <v>56</v>
      </c>
      <c r="D585" s="312" t="s">
        <v>318</v>
      </c>
      <c r="E585" s="325">
        <v>8</v>
      </c>
      <c r="F585" s="325">
        <v>8</v>
      </c>
      <c r="G585" s="325">
        <v>8</v>
      </c>
    </row>
    <row r="586" spans="1:7" ht="15">
      <c r="A586" s="184"/>
      <c r="B586" s="184"/>
      <c r="C586" s="184"/>
      <c r="D586" s="71"/>
      <c r="E586" s="61"/>
      <c r="F586" s="61"/>
      <c r="G586" s="61"/>
    </row>
    <row r="587" spans="1:7" ht="15">
      <c r="A587" s="184"/>
      <c r="B587" s="184"/>
      <c r="C587" s="184"/>
      <c r="D587" s="248" t="s">
        <v>319</v>
      </c>
      <c r="E587" s="251">
        <f>E588+E590</f>
        <v>6</v>
      </c>
      <c r="F587" s="251">
        <f>F588+F590</f>
        <v>6</v>
      </c>
      <c r="G587" s="251">
        <f>G588+G590</f>
        <v>19</v>
      </c>
    </row>
    <row r="588" spans="1:7" s="298" customFormat="1" ht="15">
      <c r="A588" s="307" t="s">
        <v>16</v>
      </c>
      <c r="B588" s="307" t="s">
        <v>128</v>
      </c>
      <c r="C588" s="307" t="s">
        <v>56</v>
      </c>
      <c r="D588" s="314" t="s">
        <v>285</v>
      </c>
      <c r="E588" s="325">
        <v>1</v>
      </c>
      <c r="F588" s="325">
        <v>1</v>
      </c>
      <c r="G588" s="325">
        <v>14</v>
      </c>
    </row>
    <row r="589" spans="1:7" s="298" customFormat="1" ht="14.25">
      <c r="A589" s="307"/>
      <c r="B589" s="307"/>
      <c r="C589" s="307"/>
      <c r="D589" s="344"/>
      <c r="E589" s="374"/>
      <c r="F589" s="374"/>
      <c r="G589" s="374"/>
    </row>
    <row r="590" spans="1:7" s="298" customFormat="1" ht="15">
      <c r="A590" s="307" t="s">
        <v>16</v>
      </c>
      <c r="B590" s="307" t="s">
        <v>118</v>
      </c>
      <c r="C590" s="307" t="s">
        <v>56</v>
      </c>
      <c r="D590" s="321" t="s">
        <v>33</v>
      </c>
      <c r="E590" s="325">
        <v>5</v>
      </c>
      <c r="F590" s="325">
        <v>5</v>
      </c>
      <c r="G590" s="325">
        <v>5</v>
      </c>
    </row>
    <row r="591" spans="1:7" ht="15">
      <c r="A591" s="184"/>
      <c r="B591" s="184"/>
      <c r="C591" s="184"/>
      <c r="D591" s="81"/>
      <c r="E591" s="35"/>
      <c r="F591" s="35"/>
      <c r="G591" s="35"/>
    </row>
    <row r="592" spans="1:7" ht="36" customHeight="1">
      <c r="A592" s="184"/>
      <c r="B592" s="184"/>
      <c r="C592" s="184"/>
      <c r="D592" s="44" t="s">
        <v>374</v>
      </c>
      <c r="E592" s="128">
        <f>E593+E596</f>
        <v>899.5</v>
      </c>
      <c r="F592" s="128">
        <f>F593+F596</f>
        <v>899.5</v>
      </c>
      <c r="G592" s="128">
        <f>G593+G596</f>
        <v>826.5</v>
      </c>
    </row>
    <row r="593" spans="1:7" ht="15">
      <c r="A593" s="184"/>
      <c r="B593" s="184"/>
      <c r="C593" s="184"/>
      <c r="D593" s="248" t="s">
        <v>230</v>
      </c>
      <c r="E593" s="251">
        <f>E594</f>
        <v>220</v>
      </c>
      <c r="F593" s="251">
        <f>F594</f>
        <v>220</v>
      </c>
      <c r="G593" s="251">
        <f>G594</f>
        <v>244.5</v>
      </c>
    </row>
    <row r="594" spans="1:7" s="298" customFormat="1" ht="15">
      <c r="A594" s="307" t="s">
        <v>13</v>
      </c>
      <c r="B594" s="307" t="s">
        <v>112</v>
      </c>
      <c r="C594" s="307" t="s">
        <v>56</v>
      </c>
      <c r="D594" s="312" t="s">
        <v>318</v>
      </c>
      <c r="E594" s="346">
        <v>220</v>
      </c>
      <c r="F594" s="346">
        <v>220</v>
      </c>
      <c r="G594" s="346">
        <v>244.5</v>
      </c>
    </row>
    <row r="595" spans="1:7" ht="15">
      <c r="A595" s="184"/>
      <c r="B595" s="184"/>
      <c r="C595" s="184"/>
      <c r="D595" s="71"/>
      <c r="E595" s="5"/>
      <c r="F595" s="5"/>
      <c r="G595" s="5"/>
    </row>
    <row r="596" spans="1:7" ht="15">
      <c r="A596" s="184"/>
      <c r="B596" s="184"/>
      <c r="C596" s="184"/>
      <c r="D596" s="248" t="s">
        <v>319</v>
      </c>
      <c r="E596" s="251">
        <f>E597+E600</f>
        <v>679.5</v>
      </c>
      <c r="F596" s="251">
        <f>F597+F600</f>
        <v>679.5</v>
      </c>
      <c r="G596" s="251">
        <f>G597+G600</f>
        <v>582</v>
      </c>
    </row>
    <row r="597" spans="1:7" s="298" customFormat="1" ht="14.25">
      <c r="A597" s="307"/>
      <c r="B597" s="307"/>
      <c r="C597" s="307"/>
      <c r="D597" s="314" t="s">
        <v>120</v>
      </c>
      <c r="E597" s="345">
        <f>E598</f>
        <v>672.5</v>
      </c>
      <c r="F597" s="345">
        <f>F598</f>
        <v>672.5</v>
      </c>
      <c r="G597" s="319">
        <f>G598</f>
        <v>575</v>
      </c>
    </row>
    <row r="598" spans="1:7" s="298" customFormat="1" ht="15">
      <c r="A598" s="307" t="s">
        <v>16</v>
      </c>
      <c r="B598" s="307" t="s">
        <v>128</v>
      </c>
      <c r="C598" s="307" t="s">
        <v>56</v>
      </c>
      <c r="D598" s="363" t="s">
        <v>135</v>
      </c>
      <c r="E598" s="346">
        <v>672.5</v>
      </c>
      <c r="F598" s="346">
        <v>672.5</v>
      </c>
      <c r="G598" s="324">
        <v>575</v>
      </c>
    </row>
    <row r="599" spans="1:7" s="298" customFormat="1" ht="15">
      <c r="A599" s="307"/>
      <c r="B599" s="307"/>
      <c r="C599" s="307"/>
      <c r="D599" s="363"/>
      <c r="E599" s="346"/>
      <c r="F599" s="346"/>
      <c r="G599" s="346"/>
    </row>
    <row r="600" spans="1:7" s="298" customFormat="1" ht="15">
      <c r="A600" s="307" t="s">
        <v>16</v>
      </c>
      <c r="B600" s="307" t="s">
        <v>118</v>
      </c>
      <c r="C600" s="307" t="s">
        <v>56</v>
      </c>
      <c r="D600" s="321" t="s">
        <v>33</v>
      </c>
      <c r="E600" s="319">
        <v>7</v>
      </c>
      <c r="F600" s="319">
        <v>7</v>
      </c>
      <c r="G600" s="319">
        <v>7</v>
      </c>
    </row>
    <row r="601" spans="1:7" ht="15">
      <c r="A601" s="184"/>
      <c r="B601" s="184"/>
      <c r="C601" s="184"/>
      <c r="D601" s="86"/>
      <c r="E601" s="5"/>
      <c r="F601" s="5"/>
      <c r="G601" s="5"/>
    </row>
    <row r="602" spans="1:7" ht="15" hidden="1">
      <c r="A602" s="184"/>
      <c r="B602" s="184"/>
      <c r="C602" s="184"/>
      <c r="D602" s="7" t="s">
        <v>98</v>
      </c>
      <c r="E602" s="90">
        <f>E603+E604+E605+E606</f>
        <v>0</v>
      </c>
      <c r="F602" s="90">
        <f>F603+F604+F605+F606</f>
        <v>0</v>
      </c>
      <c r="G602" s="90">
        <f>G603+G604+G605+G606</f>
        <v>0</v>
      </c>
    </row>
    <row r="603" spans="1:7" ht="14.25" hidden="1">
      <c r="A603" s="184" t="s">
        <v>21</v>
      </c>
      <c r="B603" s="184" t="s">
        <v>38</v>
      </c>
      <c r="C603" s="184" t="s">
        <v>56</v>
      </c>
      <c r="D603" s="18" t="s">
        <v>61</v>
      </c>
      <c r="E603" s="49"/>
      <c r="F603" s="49"/>
      <c r="G603" s="97"/>
    </row>
    <row r="604" spans="1:7" ht="14.25" hidden="1">
      <c r="A604" s="184" t="s">
        <v>21</v>
      </c>
      <c r="B604" s="184" t="s">
        <v>31</v>
      </c>
      <c r="C604" s="184" t="s">
        <v>56</v>
      </c>
      <c r="D604" s="18" t="s">
        <v>105</v>
      </c>
      <c r="E604" s="97"/>
      <c r="F604" s="97"/>
      <c r="G604" s="97"/>
    </row>
    <row r="605" spans="1:7" ht="15" hidden="1">
      <c r="A605" s="184" t="s">
        <v>21</v>
      </c>
      <c r="B605" s="184" t="s">
        <v>37</v>
      </c>
      <c r="C605" s="184" t="s">
        <v>56</v>
      </c>
      <c r="D605" s="71" t="s">
        <v>111</v>
      </c>
      <c r="E605" s="97"/>
      <c r="F605" s="97"/>
      <c r="G605" s="97"/>
    </row>
    <row r="606" spans="1:7" ht="14.25" hidden="1">
      <c r="A606" s="184"/>
      <c r="B606" s="184"/>
      <c r="C606" s="184"/>
      <c r="D606" s="18" t="s">
        <v>222</v>
      </c>
      <c r="E606" s="49"/>
      <c r="F606" s="49"/>
      <c r="G606" s="97"/>
    </row>
    <row r="607" spans="1:7" ht="15">
      <c r="A607" s="182"/>
      <c r="B607" s="182"/>
      <c r="C607" s="182"/>
      <c r="D607" s="26" t="s">
        <v>62</v>
      </c>
      <c r="E607" s="127">
        <f>E609+E613</f>
        <v>1224</v>
      </c>
      <c r="F607" s="127">
        <f>F609+F613</f>
        <v>1233.6</v>
      </c>
      <c r="G607" s="127">
        <f>G609+G613</f>
        <v>1349</v>
      </c>
    </row>
    <row r="608" spans="1:7" ht="15">
      <c r="A608" s="182"/>
      <c r="B608" s="182"/>
      <c r="C608" s="182"/>
      <c r="D608" s="19" t="s">
        <v>5</v>
      </c>
      <c r="E608" s="127"/>
      <c r="F608" s="127"/>
      <c r="G608" s="127"/>
    </row>
    <row r="609" spans="1:7" ht="15">
      <c r="A609" s="182"/>
      <c r="B609" s="182"/>
      <c r="C609" s="182"/>
      <c r="D609" s="248" t="s">
        <v>316</v>
      </c>
      <c r="E609" s="251">
        <f>E610+E611</f>
        <v>1120</v>
      </c>
      <c r="F609" s="251">
        <f>F610+F611</f>
        <v>1120</v>
      </c>
      <c r="G609" s="251">
        <f>G610+G611</f>
        <v>1220</v>
      </c>
    </row>
    <row r="610" spans="1:9" s="298" customFormat="1" ht="14.25">
      <c r="A610" s="307" t="s">
        <v>9</v>
      </c>
      <c r="B610" s="307" t="s">
        <v>123</v>
      </c>
      <c r="C610" s="307" t="s">
        <v>56</v>
      </c>
      <c r="D610" s="335" t="s">
        <v>8</v>
      </c>
      <c r="E610" s="353">
        <v>900</v>
      </c>
      <c r="F610" s="353">
        <v>900</v>
      </c>
      <c r="G610" s="353">
        <v>1000</v>
      </c>
      <c r="I610" s="299"/>
    </row>
    <row r="611" spans="1:7" s="298" customFormat="1" ht="15">
      <c r="A611" s="307" t="s">
        <v>10</v>
      </c>
      <c r="B611" s="307" t="s">
        <v>123</v>
      </c>
      <c r="C611" s="307" t="s">
        <v>56</v>
      </c>
      <c r="D611" s="376" t="s">
        <v>12</v>
      </c>
      <c r="E611" s="353">
        <v>220</v>
      </c>
      <c r="F611" s="353">
        <v>220</v>
      </c>
      <c r="G611" s="353">
        <v>220</v>
      </c>
    </row>
    <row r="612" spans="1:7" ht="15">
      <c r="A612" s="182"/>
      <c r="B612" s="182"/>
      <c r="C612" s="182"/>
      <c r="D612" s="87"/>
      <c r="E612" s="95"/>
      <c r="F612" s="95"/>
      <c r="G612" s="95"/>
    </row>
    <row r="613" spans="1:7" ht="15">
      <c r="A613" s="182"/>
      <c r="B613" s="182"/>
      <c r="C613" s="182"/>
      <c r="D613" s="248" t="s">
        <v>319</v>
      </c>
      <c r="E613" s="251">
        <f>E617+E619</f>
        <v>104</v>
      </c>
      <c r="F613" s="251">
        <f>F617+F619</f>
        <v>113.6</v>
      </c>
      <c r="G613" s="251">
        <f>G617+G619</f>
        <v>129</v>
      </c>
    </row>
    <row r="614" spans="1:7" ht="15" hidden="1">
      <c r="A614" s="182"/>
      <c r="B614" s="182"/>
      <c r="C614" s="182"/>
      <c r="D614" s="81" t="s">
        <v>120</v>
      </c>
      <c r="E614" s="38"/>
      <c r="F614" s="38"/>
      <c r="G614" s="38"/>
    </row>
    <row r="615" spans="1:7" ht="15" hidden="1">
      <c r="A615" s="184" t="s">
        <v>16</v>
      </c>
      <c r="B615" s="184" t="s">
        <v>128</v>
      </c>
      <c r="C615" s="184" t="s">
        <v>56</v>
      </c>
      <c r="D615" s="86" t="s">
        <v>135</v>
      </c>
      <c r="E615" s="38"/>
      <c r="F615" s="38"/>
      <c r="G615" s="38"/>
    </row>
    <row r="616" spans="1:7" ht="15" hidden="1">
      <c r="A616" s="184"/>
      <c r="B616" s="184"/>
      <c r="C616" s="184"/>
      <c r="D616" s="86"/>
      <c r="E616" s="38"/>
      <c r="F616" s="38"/>
      <c r="G616" s="38"/>
    </row>
    <row r="617" spans="1:7" s="298" customFormat="1" ht="15">
      <c r="A617" s="307" t="s">
        <v>16</v>
      </c>
      <c r="B617" s="307" t="s">
        <v>118</v>
      </c>
      <c r="C617" s="307" t="s">
        <v>56</v>
      </c>
      <c r="D617" s="321" t="s">
        <v>33</v>
      </c>
      <c r="E617" s="353">
        <v>104</v>
      </c>
      <c r="F617" s="353">
        <v>104</v>
      </c>
      <c r="G617" s="353">
        <v>104</v>
      </c>
    </row>
    <row r="618" spans="1:7" s="298" customFormat="1" ht="15">
      <c r="A618" s="302"/>
      <c r="B618" s="302"/>
      <c r="C618" s="302"/>
      <c r="D618" s="390"/>
      <c r="E618" s="353"/>
      <c r="F618" s="353"/>
      <c r="G618" s="353"/>
    </row>
    <row r="619" spans="1:7" s="298" customFormat="1" ht="15">
      <c r="A619" s="307" t="s">
        <v>19</v>
      </c>
      <c r="B619" s="307" t="s">
        <v>130</v>
      </c>
      <c r="C619" s="307" t="s">
        <v>56</v>
      </c>
      <c r="D619" s="312" t="s">
        <v>20</v>
      </c>
      <c r="E619" s="353"/>
      <c r="F619" s="353">
        <v>9.6</v>
      </c>
      <c r="G619" s="353">
        <v>25</v>
      </c>
    </row>
    <row r="620" spans="1:7" ht="15">
      <c r="A620" s="182"/>
      <c r="B620" s="182"/>
      <c r="C620" s="182"/>
      <c r="D620" s="26"/>
      <c r="E620" s="38"/>
      <c r="F620" s="38"/>
      <c r="G620" s="38"/>
    </row>
    <row r="621" spans="1:7" ht="15" hidden="1">
      <c r="A621" s="184"/>
      <c r="B621" s="184"/>
      <c r="C621" s="184"/>
      <c r="D621" s="7" t="s">
        <v>97</v>
      </c>
      <c r="E621" s="90">
        <f>E622+E623+E624</f>
        <v>0</v>
      </c>
      <c r="F621" s="90">
        <f>F622+F623+F624</f>
        <v>0</v>
      </c>
      <c r="G621" s="90">
        <f>G622+G623+G624+G625</f>
        <v>0</v>
      </c>
    </row>
    <row r="622" spans="1:7" ht="14.25" hidden="1">
      <c r="A622" s="184" t="s">
        <v>21</v>
      </c>
      <c r="B622" s="184" t="s">
        <v>31</v>
      </c>
      <c r="C622" s="184" t="s">
        <v>56</v>
      </c>
      <c r="D622" s="18" t="s">
        <v>79</v>
      </c>
      <c r="E622" s="97"/>
      <c r="F622" s="97"/>
      <c r="G622" s="97"/>
    </row>
    <row r="623" spans="1:7" ht="14.25" hidden="1">
      <c r="A623" s="184" t="s">
        <v>21</v>
      </c>
      <c r="B623" s="184" t="s">
        <v>31</v>
      </c>
      <c r="C623" s="184" t="s">
        <v>56</v>
      </c>
      <c r="D623" s="18" t="s">
        <v>47</v>
      </c>
      <c r="E623" s="49"/>
      <c r="F623" s="49"/>
      <c r="G623" s="49"/>
    </row>
    <row r="624" spans="1:7" ht="15" hidden="1">
      <c r="A624" s="184" t="s">
        <v>21</v>
      </c>
      <c r="B624" s="184" t="s">
        <v>37</v>
      </c>
      <c r="C624" s="184" t="s">
        <v>56</v>
      </c>
      <c r="D624" s="71" t="s">
        <v>110</v>
      </c>
      <c r="E624" s="97"/>
      <c r="F624" s="97"/>
      <c r="G624" s="97"/>
    </row>
    <row r="625" spans="1:7" ht="15" hidden="1">
      <c r="A625" s="184" t="s">
        <v>21</v>
      </c>
      <c r="B625" s="184" t="s">
        <v>37</v>
      </c>
      <c r="C625" s="184" t="s">
        <v>56</v>
      </c>
      <c r="D625" s="71" t="s">
        <v>280</v>
      </c>
      <c r="E625" s="5"/>
      <c r="F625" s="5"/>
      <c r="G625" s="5"/>
    </row>
    <row r="626" spans="1:7" ht="15">
      <c r="A626" s="184"/>
      <c r="B626" s="184"/>
      <c r="C626" s="184"/>
      <c r="D626" s="24" t="s">
        <v>63</v>
      </c>
      <c r="E626" s="126">
        <f>E628+E632</f>
        <v>403</v>
      </c>
      <c r="F626" s="126">
        <f>F628+F632</f>
        <v>457</v>
      </c>
      <c r="G626" s="126">
        <f>G628+G632</f>
        <v>613</v>
      </c>
    </row>
    <row r="627" spans="1:7" ht="15">
      <c r="A627" s="184"/>
      <c r="B627" s="184"/>
      <c r="C627" s="184"/>
      <c r="D627" s="19" t="s">
        <v>5</v>
      </c>
      <c r="E627" s="126"/>
      <c r="F627" s="126"/>
      <c r="G627" s="126"/>
    </row>
    <row r="628" spans="1:9" ht="15">
      <c r="A628" s="184"/>
      <c r="B628" s="184"/>
      <c r="C628" s="184"/>
      <c r="D628" s="248" t="s">
        <v>316</v>
      </c>
      <c r="E628" s="251">
        <f>E629+E630</f>
        <v>388</v>
      </c>
      <c r="F628" s="251">
        <f>F629+F630</f>
        <v>438</v>
      </c>
      <c r="G628" s="251">
        <f>G629+G630</f>
        <v>448</v>
      </c>
      <c r="I628" s="226"/>
    </row>
    <row r="629" spans="1:7" s="298" customFormat="1" ht="14.25">
      <c r="A629" s="307" t="s">
        <v>9</v>
      </c>
      <c r="B629" s="307" t="s">
        <v>123</v>
      </c>
      <c r="C629" s="307" t="s">
        <v>56</v>
      </c>
      <c r="D629" s="335" t="s">
        <v>8</v>
      </c>
      <c r="E629" s="311">
        <v>360</v>
      </c>
      <c r="F629" s="311">
        <v>410</v>
      </c>
      <c r="G629" s="311">
        <v>420</v>
      </c>
    </row>
    <row r="630" spans="1:7" s="298" customFormat="1" ht="15">
      <c r="A630" s="307" t="s">
        <v>10</v>
      </c>
      <c r="B630" s="307" t="s">
        <v>123</v>
      </c>
      <c r="C630" s="307" t="s">
        <v>56</v>
      </c>
      <c r="D630" s="376" t="s">
        <v>12</v>
      </c>
      <c r="E630" s="311">
        <v>28</v>
      </c>
      <c r="F630" s="311">
        <v>28</v>
      </c>
      <c r="G630" s="311">
        <v>28</v>
      </c>
    </row>
    <row r="631" spans="1:7" ht="15">
      <c r="A631" s="182"/>
      <c r="B631" s="182"/>
      <c r="C631" s="182"/>
      <c r="D631" s="87"/>
      <c r="E631" s="96"/>
      <c r="F631" s="96"/>
      <c r="G631" s="96"/>
    </row>
    <row r="632" spans="1:7" ht="15">
      <c r="A632" s="182"/>
      <c r="B632" s="182"/>
      <c r="C632" s="182"/>
      <c r="D632" s="248" t="s">
        <v>319</v>
      </c>
      <c r="E632" s="251">
        <f>E633+E636+E638</f>
        <v>15</v>
      </c>
      <c r="F632" s="251">
        <f>F633+F636+F638</f>
        <v>19</v>
      </c>
      <c r="G632" s="251">
        <f>G633+G636+G638</f>
        <v>165</v>
      </c>
    </row>
    <row r="633" spans="1:7" s="298" customFormat="1" ht="14.25">
      <c r="A633" s="302"/>
      <c r="B633" s="302"/>
      <c r="C633" s="302"/>
      <c r="D633" s="314" t="s">
        <v>120</v>
      </c>
      <c r="E633" s="340">
        <f>E634</f>
        <v>0</v>
      </c>
      <c r="F633" s="340">
        <f>F634</f>
        <v>0</v>
      </c>
      <c r="G633" s="311">
        <f>G634</f>
        <v>105</v>
      </c>
    </row>
    <row r="634" spans="1:7" s="298" customFormat="1" ht="15">
      <c r="A634" s="307" t="s">
        <v>16</v>
      </c>
      <c r="B634" s="307" t="s">
        <v>128</v>
      </c>
      <c r="C634" s="307" t="s">
        <v>56</v>
      </c>
      <c r="D634" s="363" t="s">
        <v>135</v>
      </c>
      <c r="E634" s="377"/>
      <c r="F634" s="377"/>
      <c r="G634" s="374">
        <v>105</v>
      </c>
    </row>
    <row r="635" spans="1:7" s="298" customFormat="1" ht="15">
      <c r="A635" s="307"/>
      <c r="B635" s="307"/>
      <c r="C635" s="307"/>
      <c r="D635" s="363"/>
      <c r="E635" s="377"/>
      <c r="F635" s="377"/>
      <c r="G635" s="377"/>
    </row>
    <row r="636" spans="1:7" s="298" customFormat="1" ht="15">
      <c r="A636" s="307" t="s">
        <v>16</v>
      </c>
      <c r="B636" s="307" t="s">
        <v>118</v>
      </c>
      <c r="C636" s="307" t="s">
        <v>56</v>
      </c>
      <c r="D636" s="321" t="s">
        <v>33</v>
      </c>
      <c r="E636" s="311">
        <v>15</v>
      </c>
      <c r="F636" s="311">
        <v>15</v>
      </c>
      <c r="G636" s="311">
        <v>15</v>
      </c>
    </row>
    <row r="637" spans="1:7" s="298" customFormat="1" ht="15">
      <c r="A637" s="307"/>
      <c r="B637" s="307"/>
      <c r="C637" s="307"/>
      <c r="D637" s="321"/>
      <c r="E637" s="311"/>
      <c r="F637" s="311"/>
      <c r="G637" s="311"/>
    </row>
    <row r="638" spans="1:7" s="298" customFormat="1" ht="15">
      <c r="A638" s="307" t="s">
        <v>19</v>
      </c>
      <c r="B638" s="307" t="s">
        <v>130</v>
      </c>
      <c r="C638" s="307" t="s">
        <v>56</v>
      </c>
      <c r="D638" s="312" t="s">
        <v>20</v>
      </c>
      <c r="E638" s="311"/>
      <c r="F638" s="311">
        <v>4</v>
      </c>
      <c r="G638" s="311">
        <v>45</v>
      </c>
    </row>
    <row r="639" spans="1:7" ht="15">
      <c r="A639" s="184"/>
      <c r="B639" s="184"/>
      <c r="C639" s="184"/>
      <c r="D639" s="86"/>
      <c r="E639" s="35"/>
      <c r="F639" s="35"/>
      <c r="G639" s="35"/>
    </row>
    <row r="640" spans="1:7" ht="15" hidden="1">
      <c r="A640" s="184"/>
      <c r="B640" s="184"/>
      <c r="C640" s="184"/>
      <c r="D640" s="7" t="s">
        <v>97</v>
      </c>
      <c r="E640" s="90">
        <f>E641+E642+E643</f>
        <v>0</v>
      </c>
      <c r="F640" s="90">
        <f>F641+F642+F643</f>
        <v>0</v>
      </c>
      <c r="G640" s="90">
        <f>G641+G642+G643+G644</f>
        <v>0</v>
      </c>
    </row>
    <row r="641" spans="1:7" ht="14.25" hidden="1">
      <c r="A641" s="184" t="s">
        <v>21</v>
      </c>
      <c r="B641" s="184" t="s">
        <v>31</v>
      </c>
      <c r="C641" s="184" t="s">
        <v>56</v>
      </c>
      <c r="D641" s="18" t="s">
        <v>79</v>
      </c>
      <c r="E641" s="97"/>
      <c r="F641" s="97"/>
      <c r="G641" s="97"/>
    </row>
    <row r="642" spans="1:7" ht="14.25" hidden="1">
      <c r="A642" s="184" t="s">
        <v>21</v>
      </c>
      <c r="B642" s="184" t="s">
        <v>31</v>
      </c>
      <c r="C642" s="184" t="s">
        <v>56</v>
      </c>
      <c r="D642" s="18" t="s">
        <v>47</v>
      </c>
      <c r="E642" s="97"/>
      <c r="F642" s="97"/>
      <c r="G642" s="97"/>
    </row>
    <row r="643" spans="1:7" ht="16.5" customHeight="1" hidden="1">
      <c r="A643" s="184" t="s">
        <v>21</v>
      </c>
      <c r="B643" s="184" t="s">
        <v>37</v>
      </c>
      <c r="C643" s="184" t="s">
        <v>56</v>
      </c>
      <c r="D643" s="71" t="s">
        <v>110</v>
      </c>
      <c r="E643" s="97"/>
      <c r="F643" s="97"/>
      <c r="G643" s="97"/>
    </row>
    <row r="644" spans="1:7" ht="16.5" customHeight="1" hidden="1">
      <c r="A644" s="184" t="s">
        <v>21</v>
      </c>
      <c r="B644" s="184" t="s">
        <v>37</v>
      </c>
      <c r="C644" s="184" t="s">
        <v>56</v>
      </c>
      <c r="D644" s="71" t="s">
        <v>280</v>
      </c>
      <c r="E644" s="5"/>
      <c r="F644" s="5"/>
      <c r="G644" s="5"/>
    </row>
    <row r="645" spans="1:7" ht="16.5" customHeight="1" hidden="1">
      <c r="A645" s="184"/>
      <c r="B645" s="184"/>
      <c r="C645" s="184"/>
      <c r="D645" s="71"/>
      <c r="E645" s="5"/>
      <c r="F645" s="5"/>
      <c r="G645" s="5"/>
    </row>
    <row r="646" spans="1:7" ht="16.5" customHeight="1" hidden="1">
      <c r="A646" s="184"/>
      <c r="B646" s="184"/>
      <c r="C646" s="184"/>
      <c r="D646" s="71"/>
      <c r="E646" s="5"/>
      <c r="F646" s="5"/>
      <c r="G646" s="5"/>
    </row>
    <row r="647" spans="1:7" ht="16.5" customHeight="1" hidden="1">
      <c r="A647" s="184"/>
      <c r="B647" s="184"/>
      <c r="C647" s="184"/>
      <c r="D647" s="71"/>
      <c r="E647" s="5"/>
      <c r="F647" s="5"/>
      <c r="G647" s="5"/>
    </row>
    <row r="648" spans="1:7" ht="61.5" customHeight="1">
      <c r="A648" s="184"/>
      <c r="B648" s="184"/>
      <c r="C648" s="184"/>
      <c r="D648" s="44" t="s">
        <v>93</v>
      </c>
      <c r="E648" s="285">
        <f>E650+E658+E661</f>
        <v>843.1000000000001</v>
      </c>
      <c r="F648" s="285">
        <f>F650+F658+F661</f>
        <v>1384.3000000000002</v>
      </c>
      <c r="G648" s="285">
        <f>G650+G658+G661</f>
        <v>1407.6</v>
      </c>
    </row>
    <row r="649" spans="1:7" ht="15.75">
      <c r="A649" s="184"/>
      <c r="B649" s="184"/>
      <c r="C649" s="184"/>
      <c r="D649" s="19" t="s">
        <v>5</v>
      </c>
      <c r="E649" s="128"/>
      <c r="F649" s="128"/>
      <c r="G649" s="128"/>
    </row>
    <row r="650" spans="1:7" ht="18" customHeight="1">
      <c r="A650" s="184"/>
      <c r="B650" s="184"/>
      <c r="C650" s="184"/>
      <c r="D650" s="248" t="s">
        <v>316</v>
      </c>
      <c r="E650" s="251">
        <f>E651+E652+E653+E654+E655+E656</f>
        <v>654.9000000000001</v>
      </c>
      <c r="F650" s="251">
        <f>F651+F652+F653+F654+F655+F656</f>
        <v>645.6</v>
      </c>
      <c r="G650" s="251">
        <f>G651+G652+G653+G654+G655+G656</f>
        <v>652.7</v>
      </c>
    </row>
    <row r="651" spans="1:9" s="298" customFormat="1" ht="14.25">
      <c r="A651" s="307" t="s">
        <v>9</v>
      </c>
      <c r="B651" s="307" t="s">
        <v>123</v>
      </c>
      <c r="C651" s="307" t="s">
        <v>56</v>
      </c>
      <c r="D651" s="335" t="s">
        <v>8</v>
      </c>
      <c r="E651" s="311">
        <v>440</v>
      </c>
      <c r="F651" s="311">
        <v>440</v>
      </c>
      <c r="G651" s="311">
        <v>455</v>
      </c>
      <c r="I651" s="299"/>
    </row>
    <row r="652" spans="1:7" s="298" customFormat="1" ht="14.25">
      <c r="A652" s="307" t="s">
        <v>88</v>
      </c>
      <c r="B652" s="307" t="s">
        <v>123</v>
      </c>
      <c r="C652" s="307" t="s">
        <v>56</v>
      </c>
      <c r="D652" s="335" t="s">
        <v>7</v>
      </c>
      <c r="E652" s="311">
        <v>15</v>
      </c>
      <c r="F652" s="311">
        <v>15</v>
      </c>
      <c r="G652" s="311">
        <v>15</v>
      </c>
    </row>
    <row r="653" spans="1:7" s="298" customFormat="1" ht="28.5">
      <c r="A653" s="307" t="s">
        <v>125</v>
      </c>
      <c r="B653" s="307" t="s">
        <v>123</v>
      </c>
      <c r="C653" s="307" t="s">
        <v>56</v>
      </c>
      <c r="D653" s="310" t="s">
        <v>244</v>
      </c>
      <c r="E653" s="311">
        <v>15.5</v>
      </c>
      <c r="F653" s="311">
        <v>12.3</v>
      </c>
      <c r="G653" s="311">
        <v>15.5</v>
      </c>
    </row>
    <row r="654" spans="1:7" s="298" customFormat="1" ht="15">
      <c r="A654" s="307" t="s">
        <v>10</v>
      </c>
      <c r="B654" s="307" t="s">
        <v>123</v>
      </c>
      <c r="C654" s="307" t="s">
        <v>56</v>
      </c>
      <c r="D654" s="376" t="s">
        <v>12</v>
      </c>
      <c r="E654" s="311">
        <v>140</v>
      </c>
      <c r="F654" s="311">
        <v>140</v>
      </c>
      <c r="G654" s="311">
        <v>140</v>
      </c>
    </row>
    <row r="655" spans="1:7" s="298" customFormat="1" ht="15">
      <c r="A655" s="307"/>
      <c r="B655" s="307"/>
      <c r="C655" s="307"/>
      <c r="D655" s="312" t="s">
        <v>181</v>
      </c>
      <c r="E655" s="319">
        <v>31.2</v>
      </c>
      <c r="F655" s="319">
        <v>25.1</v>
      </c>
      <c r="G655" s="319">
        <v>11.2</v>
      </c>
    </row>
    <row r="656" spans="1:7" s="298" customFormat="1" ht="15">
      <c r="A656" s="307"/>
      <c r="B656" s="307"/>
      <c r="C656" s="307"/>
      <c r="D656" s="312" t="s">
        <v>317</v>
      </c>
      <c r="E656" s="311">
        <v>13.2</v>
      </c>
      <c r="F656" s="311">
        <v>13.2</v>
      </c>
      <c r="G656" s="311">
        <v>16</v>
      </c>
    </row>
    <row r="657" spans="1:7" ht="14.25" customHeight="1">
      <c r="A657" s="184"/>
      <c r="B657" s="184"/>
      <c r="C657" s="184"/>
      <c r="D657" s="16"/>
      <c r="E657" s="5"/>
      <c r="F657" s="5"/>
      <c r="G657" s="5"/>
    </row>
    <row r="658" spans="1:7" ht="14.25" customHeight="1">
      <c r="A658" s="184"/>
      <c r="B658" s="184"/>
      <c r="C658" s="184"/>
      <c r="D658" s="248" t="s">
        <v>230</v>
      </c>
      <c r="E658" s="251">
        <f>E659+E660</f>
        <v>97.5</v>
      </c>
      <c r="F658" s="251">
        <f>F659+F660</f>
        <v>97.5</v>
      </c>
      <c r="G658" s="251">
        <f>G659+G660</f>
        <v>97.5</v>
      </c>
    </row>
    <row r="659" spans="1:7" s="298" customFormat="1" ht="14.25" customHeight="1">
      <c r="A659" s="307" t="s">
        <v>13</v>
      </c>
      <c r="B659" s="307" t="s">
        <v>112</v>
      </c>
      <c r="C659" s="307" t="s">
        <v>56</v>
      </c>
      <c r="D659" s="312" t="s">
        <v>318</v>
      </c>
      <c r="E659" s="311">
        <v>97.5</v>
      </c>
      <c r="F659" s="340">
        <v>97.5</v>
      </c>
      <c r="G659" s="311">
        <v>97.5</v>
      </c>
    </row>
    <row r="660" spans="1:7" ht="14.25" customHeight="1">
      <c r="A660" s="184"/>
      <c r="B660" s="184"/>
      <c r="C660" s="184"/>
      <c r="D660" s="62"/>
      <c r="E660" s="117"/>
      <c r="F660" s="117"/>
      <c r="G660" s="117"/>
    </row>
    <row r="661" spans="1:7" ht="14.25" customHeight="1">
      <c r="A661" s="184"/>
      <c r="B661" s="184"/>
      <c r="C661" s="184"/>
      <c r="D661" s="248" t="s">
        <v>319</v>
      </c>
      <c r="E661" s="251">
        <f>E662+E667+E668+E670</f>
        <v>90.7</v>
      </c>
      <c r="F661" s="251">
        <f>F662+F667+F668+F670</f>
        <v>641.2</v>
      </c>
      <c r="G661" s="251">
        <f>G662+G667+G668+G670</f>
        <v>657.4</v>
      </c>
    </row>
    <row r="662" spans="1:7" s="298" customFormat="1" ht="14.25" customHeight="1">
      <c r="A662" s="307"/>
      <c r="B662" s="307"/>
      <c r="C662" s="307"/>
      <c r="D662" s="314" t="s">
        <v>120</v>
      </c>
      <c r="E662" s="374">
        <f>E663+E664+E665</f>
        <v>13</v>
      </c>
      <c r="F662" s="374">
        <f>F663+F664+F665</f>
        <v>346.9</v>
      </c>
      <c r="G662" s="374">
        <f>G663+G664+G665</f>
        <v>505.9</v>
      </c>
    </row>
    <row r="663" spans="1:7" s="298" customFormat="1" ht="14.25" customHeight="1">
      <c r="A663" s="307" t="s">
        <v>16</v>
      </c>
      <c r="B663" s="307" t="s">
        <v>128</v>
      </c>
      <c r="C663" s="307" t="s">
        <v>56</v>
      </c>
      <c r="D663" s="363" t="s">
        <v>135</v>
      </c>
      <c r="E663" s="346"/>
      <c r="F663" s="346">
        <v>316.5</v>
      </c>
      <c r="G663" s="346">
        <v>476</v>
      </c>
    </row>
    <row r="664" spans="1:7" s="298" customFormat="1" ht="14.25" customHeight="1" hidden="1">
      <c r="A664" s="307" t="s">
        <v>14</v>
      </c>
      <c r="B664" s="307" t="s">
        <v>113</v>
      </c>
      <c r="C664" s="307" t="s">
        <v>56</v>
      </c>
      <c r="D664" s="344" t="s">
        <v>145</v>
      </c>
      <c r="E664" s="319"/>
      <c r="F664" s="319"/>
      <c r="G664" s="319"/>
    </row>
    <row r="665" spans="1:7" s="298" customFormat="1" ht="14.25" customHeight="1">
      <c r="A665" s="307"/>
      <c r="B665" s="307"/>
      <c r="C665" s="307"/>
      <c r="D665" s="344" t="s">
        <v>150</v>
      </c>
      <c r="E665" s="319">
        <v>13</v>
      </c>
      <c r="F665" s="319">
        <v>30.4</v>
      </c>
      <c r="G665" s="319">
        <v>29.9</v>
      </c>
    </row>
    <row r="666" spans="1:7" s="298" customFormat="1" ht="14.25" customHeight="1">
      <c r="A666" s="307"/>
      <c r="B666" s="307"/>
      <c r="C666" s="307"/>
      <c r="D666" s="344"/>
      <c r="E666" s="319"/>
      <c r="F666" s="319"/>
      <c r="G666" s="319"/>
    </row>
    <row r="667" spans="1:7" s="298" customFormat="1" ht="14.25" customHeight="1">
      <c r="A667" s="307" t="s">
        <v>16</v>
      </c>
      <c r="B667" s="307" t="s">
        <v>17</v>
      </c>
      <c r="C667" s="307" t="s">
        <v>56</v>
      </c>
      <c r="D667" s="314" t="s">
        <v>302</v>
      </c>
      <c r="E667" s="340">
        <v>7.7</v>
      </c>
      <c r="F667" s="340">
        <v>7.7</v>
      </c>
      <c r="G667" s="340">
        <v>7.7</v>
      </c>
    </row>
    <row r="668" spans="1:7" s="298" customFormat="1" ht="14.25" customHeight="1">
      <c r="A668" s="307" t="s">
        <v>16</v>
      </c>
      <c r="B668" s="307" t="s">
        <v>118</v>
      </c>
      <c r="C668" s="307" t="s">
        <v>56</v>
      </c>
      <c r="D668" s="321" t="s">
        <v>33</v>
      </c>
      <c r="E668" s="325">
        <v>46</v>
      </c>
      <c r="F668" s="325">
        <v>273.9</v>
      </c>
      <c r="G668" s="325">
        <v>124.8</v>
      </c>
    </row>
    <row r="669" spans="1:7" s="298" customFormat="1" ht="14.25" customHeight="1">
      <c r="A669" s="307"/>
      <c r="B669" s="307"/>
      <c r="C669" s="307"/>
      <c r="D669" s="372"/>
      <c r="E669" s="346"/>
      <c r="F669" s="346"/>
      <c r="G669" s="346"/>
    </row>
    <row r="670" spans="1:7" s="298" customFormat="1" ht="15">
      <c r="A670" s="307" t="s">
        <v>19</v>
      </c>
      <c r="B670" s="307" t="s">
        <v>126</v>
      </c>
      <c r="C670" s="307" t="s">
        <v>56</v>
      </c>
      <c r="D670" s="312" t="s">
        <v>20</v>
      </c>
      <c r="E670" s="325">
        <v>24</v>
      </c>
      <c r="F670" s="325">
        <v>12.7</v>
      </c>
      <c r="G670" s="325">
        <v>19</v>
      </c>
    </row>
    <row r="671" spans="1:7" ht="15">
      <c r="A671" s="184"/>
      <c r="B671" s="184"/>
      <c r="C671" s="184"/>
      <c r="D671" s="20"/>
      <c r="E671" s="5"/>
      <c r="F671" s="5"/>
      <c r="G671" s="5"/>
    </row>
    <row r="672" spans="1:7" ht="15" hidden="1">
      <c r="A672" s="197"/>
      <c r="B672" s="197"/>
      <c r="C672" s="197"/>
      <c r="D672" s="7" t="s">
        <v>97</v>
      </c>
      <c r="E672" s="90">
        <f>E673+E674+E675+E676</f>
        <v>0</v>
      </c>
      <c r="F672" s="90">
        <f>F673+F674+F675+F676</f>
        <v>0</v>
      </c>
      <c r="G672" s="90">
        <f>G673+G674+G675+G676+G677</f>
        <v>0</v>
      </c>
    </row>
    <row r="673" spans="1:7" ht="14.25" hidden="1">
      <c r="A673" s="184" t="s">
        <v>21</v>
      </c>
      <c r="B673" s="184" t="s">
        <v>31</v>
      </c>
      <c r="C673" s="184" t="s">
        <v>56</v>
      </c>
      <c r="D673" s="18" t="s">
        <v>66</v>
      </c>
      <c r="E673" s="49"/>
      <c r="F673" s="49"/>
      <c r="G673" s="97"/>
    </row>
    <row r="674" spans="1:7" ht="17.25" customHeight="1" hidden="1">
      <c r="A674" s="184" t="s">
        <v>21</v>
      </c>
      <c r="B674" s="184" t="s">
        <v>31</v>
      </c>
      <c r="C674" s="184" t="s">
        <v>56</v>
      </c>
      <c r="D674" s="18" t="s">
        <v>47</v>
      </c>
      <c r="E674" s="49"/>
      <c r="F674" s="49"/>
      <c r="G674" s="97"/>
    </row>
    <row r="675" spans="1:7" ht="15.75" customHeight="1" hidden="1">
      <c r="A675" s="197" t="s">
        <v>21</v>
      </c>
      <c r="B675" s="184" t="s">
        <v>37</v>
      </c>
      <c r="C675" s="184" t="s">
        <v>56</v>
      </c>
      <c r="D675" s="71" t="s">
        <v>110</v>
      </c>
      <c r="E675" s="97"/>
      <c r="F675" s="97"/>
      <c r="G675" s="97"/>
    </row>
    <row r="676" spans="1:7" ht="18" customHeight="1" hidden="1">
      <c r="A676" s="197" t="s">
        <v>21</v>
      </c>
      <c r="B676" s="184" t="s">
        <v>38</v>
      </c>
      <c r="C676" s="184" t="s">
        <v>56</v>
      </c>
      <c r="D676" s="18" t="s">
        <v>243</v>
      </c>
      <c r="E676" s="97"/>
      <c r="F676" s="97"/>
      <c r="G676" s="97"/>
    </row>
    <row r="677" spans="1:7" ht="15" hidden="1">
      <c r="A677" s="184" t="s">
        <v>21</v>
      </c>
      <c r="B677" s="184" t="s">
        <v>37</v>
      </c>
      <c r="C677" s="184" t="s">
        <v>56</v>
      </c>
      <c r="D677" s="71" t="s">
        <v>280</v>
      </c>
      <c r="E677" s="5"/>
      <c r="F677" s="5"/>
      <c r="G677" s="5"/>
    </row>
    <row r="678" spans="1:7" ht="15.75">
      <c r="A678" s="200"/>
      <c r="B678" s="200"/>
      <c r="C678" s="193"/>
      <c r="D678" s="28"/>
      <c r="E678" s="55"/>
      <c r="F678" s="55"/>
      <c r="G678" s="55"/>
    </row>
    <row r="679" spans="1:7" ht="15.75">
      <c r="A679" s="191"/>
      <c r="B679" s="191"/>
      <c r="C679" s="191"/>
      <c r="D679" s="283" t="s">
        <v>306</v>
      </c>
      <c r="E679" s="284">
        <f>E681+E685+E688</f>
        <v>546</v>
      </c>
      <c r="F679" s="284">
        <f>F681+F685+F688</f>
        <v>669.9000000000001</v>
      </c>
      <c r="G679" s="284">
        <f>G681+G685+G688</f>
        <v>583</v>
      </c>
    </row>
    <row r="680" spans="1:7" ht="15.75">
      <c r="A680" s="191"/>
      <c r="B680" s="191"/>
      <c r="C680" s="191"/>
      <c r="D680" s="19" t="s">
        <v>5</v>
      </c>
      <c r="E680" s="66"/>
      <c r="F680" s="66"/>
      <c r="G680" s="66"/>
    </row>
    <row r="681" spans="1:7" ht="15">
      <c r="A681" s="191"/>
      <c r="B681" s="191"/>
      <c r="C681" s="191"/>
      <c r="D681" s="248" t="s">
        <v>316</v>
      </c>
      <c r="E681" s="251">
        <f>E682+E683</f>
        <v>150</v>
      </c>
      <c r="F681" s="251">
        <f>F682+F683</f>
        <v>150</v>
      </c>
      <c r="G681" s="251">
        <f>G682+G683</f>
        <v>191</v>
      </c>
    </row>
    <row r="682" spans="1:7" s="298" customFormat="1" ht="15">
      <c r="A682" s="391"/>
      <c r="B682" s="358"/>
      <c r="C682" s="358"/>
      <c r="D682" s="392" t="s">
        <v>8</v>
      </c>
      <c r="E682" s="325">
        <v>150</v>
      </c>
      <c r="F682" s="325">
        <v>150</v>
      </c>
      <c r="G682" s="325">
        <v>175</v>
      </c>
    </row>
    <row r="683" spans="1:7" s="298" customFormat="1" ht="15">
      <c r="A683" s="391"/>
      <c r="B683" s="358"/>
      <c r="C683" s="358"/>
      <c r="D683" s="312" t="s">
        <v>317</v>
      </c>
      <c r="E683" s="309"/>
      <c r="F683" s="309"/>
      <c r="G683" s="325">
        <v>16</v>
      </c>
    </row>
    <row r="684" spans="1:7" ht="15">
      <c r="A684" s="200"/>
      <c r="B684" s="193"/>
      <c r="C684" s="193"/>
      <c r="D684" s="243"/>
      <c r="E684" s="53"/>
      <c r="F684" s="53"/>
      <c r="G684" s="53"/>
    </row>
    <row r="685" spans="1:7" ht="15">
      <c r="A685" s="193"/>
      <c r="B685" s="193"/>
      <c r="C685" s="193"/>
      <c r="D685" s="248" t="s">
        <v>230</v>
      </c>
      <c r="E685" s="251">
        <f>E686</f>
        <v>17.5</v>
      </c>
      <c r="F685" s="251">
        <f>F686</f>
        <v>29.8</v>
      </c>
      <c r="G685" s="251">
        <f>G686</f>
        <v>13.5</v>
      </c>
    </row>
    <row r="686" spans="1:7" ht="15">
      <c r="A686" s="193"/>
      <c r="B686" s="193"/>
      <c r="C686" s="193"/>
      <c r="D686" s="71" t="s">
        <v>318</v>
      </c>
      <c r="E686" s="244">
        <v>17.5</v>
      </c>
      <c r="F686" s="244">
        <v>29.8</v>
      </c>
      <c r="G686" s="244">
        <v>13.5</v>
      </c>
    </row>
    <row r="687" spans="1:7" ht="15.75" customHeight="1">
      <c r="A687" s="184"/>
      <c r="B687" s="184"/>
      <c r="C687" s="184"/>
      <c r="D687" s="245"/>
      <c r="E687" s="232"/>
      <c r="F687" s="232"/>
      <c r="G687" s="232"/>
    </row>
    <row r="688" spans="1:7" ht="15.75" customHeight="1">
      <c r="A688" s="184"/>
      <c r="B688" s="184"/>
      <c r="C688" s="184"/>
      <c r="D688" s="248" t="s">
        <v>319</v>
      </c>
      <c r="E688" s="251">
        <f>E689+E690</f>
        <v>378.5</v>
      </c>
      <c r="F688" s="251">
        <f>F689+F690</f>
        <v>490.1</v>
      </c>
      <c r="G688" s="251">
        <f>G689+G690</f>
        <v>378.5</v>
      </c>
    </row>
    <row r="689" spans="1:7" ht="15">
      <c r="A689" s="184"/>
      <c r="B689" s="184"/>
      <c r="C689" s="184"/>
      <c r="D689" s="4" t="s">
        <v>120</v>
      </c>
      <c r="E689" s="92">
        <v>264.3</v>
      </c>
      <c r="F689" s="92">
        <v>380.1</v>
      </c>
      <c r="G689" s="92">
        <v>264.3</v>
      </c>
    </row>
    <row r="690" spans="1:7" ht="15">
      <c r="A690" s="193"/>
      <c r="B690" s="193"/>
      <c r="C690" s="193"/>
      <c r="D690" s="30" t="s">
        <v>223</v>
      </c>
      <c r="E690" s="14">
        <v>114.2</v>
      </c>
      <c r="F690" s="14">
        <v>110</v>
      </c>
      <c r="G690" s="14">
        <v>114.2</v>
      </c>
    </row>
    <row r="691" spans="1:7" ht="15">
      <c r="A691" s="193"/>
      <c r="B691" s="193"/>
      <c r="C691" s="193"/>
      <c r="D691" s="41"/>
      <c r="E691" s="39"/>
      <c r="F691" s="39"/>
      <c r="G691" s="39"/>
    </row>
    <row r="692" spans="1:14" ht="15">
      <c r="A692" s="201"/>
      <c r="B692" s="202"/>
      <c r="C692" s="202"/>
      <c r="D692" s="43"/>
      <c r="E692" s="40"/>
      <c r="F692" s="40"/>
      <c r="G692" s="40"/>
      <c r="M692" s="220"/>
      <c r="N692" s="220"/>
    </row>
    <row r="693" spans="1:14" ht="15">
      <c r="A693" s="184"/>
      <c r="B693" s="184"/>
      <c r="C693" s="184"/>
      <c r="D693" s="7"/>
      <c r="E693" s="35"/>
      <c r="F693" s="35"/>
      <c r="G693" s="35"/>
      <c r="M693" s="220"/>
      <c r="N693" s="220"/>
    </row>
    <row r="694" spans="1:7" ht="15">
      <c r="A694" s="193"/>
      <c r="B694" s="193"/>
      <c r="C694" s="193"/>
      <c r="D694" s="42"/>
      <c r="E694" s="14"/>
      <c r="F694" s="14"/>
      <c r="G694" s="14"/>
    </row>
    <row r="695" spans="1:7" ht="15">
      <c r="A695" s="193"/>
      <c r="B695" s="193"/>
      <c r="C695" s="193"/>
      <c r="D695" s="70"/>
      <c r="E695" s="14"/>
      <c r="F695" s="14"/>
      <c r="G695" s="14"/>
    </row>
    <row r="696" spans="1:7" ht="15.75">
      <c r="A696" s="200"/>
      <c r="B696" s="193"/>
      <c r="C696" s="193"/>
      <c r="D696" s="46"/>
      <c r="E696" s="55"/>
      <c r="F696" s="55"/>
      <c r="G696" s="55"/>
    </row>
    <row r="697" spans="1:7" ht="15">
      <c r="A697" s="200"/>
      <c r="B697" s="193"/>
      <c r="C697" s="193"/>
      <c r="D697" s="72"/>
      <c r="E697" s="14"/>
      <c r="F697" s="14"/>
      <c r="G697" s="14"/>
    </row>
    <row r="698" spans="1:7" ht="15">
      <c r="A698" s="200"/>
      <c r="B698" s="193"/>
      <c r="C698" s="193"/>
      <c r="D698" s="75"/>
      <c r="E698" s="14"/>
      <c r="F698" s="14"/>
      <c r="G698" s="14"/>
    </row>
    <row r="699" spans="1:7" ht="15">
      <c r="A699" s="200"/>
      <c r="B699" s="193"/>
      <c r="C699" s="193"/>
      <c r="D699" s="75"/>
      <c r="E699" s="14"/>
      <c r="F699" s="14"/>
      <c r="G699" s="14"/>
    </row>
    <row r="700" spans="1:7" ht="15">
      <c r="A700" s="184"/>
      <c r="B700" s="184"/>
      <c r="C700" s="184"/>
      <c r="D700" s="42"/>
      <c r="E700" s="5"/>
      <c r="F700" s="5"/>
      <c r="G700" s="5"/>
    </row>
    <row r="701" spans="1:7" s="141" customFormat="1" ht="22.5" customHeight="1">
      <c r="A701" s="203"/>
      <c r="B701" s="203"/>
      <c r="C701" s="203"/>
      <c r="D701" s="140" t="s">
        <v>8</v>
      </c>
      <c r="E701" s="63">
        <f>E702+E704+E706+E707+E708+E711+E713+E723+E712</f>
        <v>0</v>
      </c>
      <c r="F701" s="63"/>
      <c r="G701" s="63"/>
    </row>
    <row r="702" spans="1:7" s="144" customFormat="1" ht="14.25">
      <c r="A702" s="192" t="s">
        <v>187</v>
      </c>
      <c r="B702" s="192" t="s">
        <v>245</v>
      </c>
      <c r="C702" s="192" t="s">
        <v>176</v>
      </c>
      <c r="D702" s="158" t="s">
        <v>194</v>
      </c>
      <c r="E702" s="159"/>
      <c r="F702" s="159"/>
      <c r="G702" s="159"/>
    </row>
    <row r="703" spans="1:7" s="144" customFormat="1" ht="14.25">
      <c r="A703" s="192"/>
      <c r="B703" s="192"/>
      <c r="C703" s="192"/>
      <c r="D703" s="136" t="s">
        <v>264</v>
      </c>
      <c r="E703" s="123"/>
      <c r="F703" s="123"/>
      <c r="G703" s="123"/>
    </row>
    <row r="704" spans="1:7" ht="18" customHeight="1">
      <c r="A704" s="192" t="s">
        <v>188</v>
      </c>
      <c r="B704" s="191" t="s">
        <v>246</v>
      </c>
      <c r="C704" s="191" t="s">
        <v>174</v>
      </c>
      <c r="D704" s="158" t="s">
        <v>196</v>
      </c>
      <c r="E704" s="96"/>
      <c r="F704" s="96"/>
      <c r="G704" s="96"/>
    </row>
    <row r="705" spans="1:7" ht="14.25">
      <c r="A705" s="192" t="s">
        <v>125</v>
      </c>
      <c r="B705" s="191" t="s">
        <v>214</v>
      </c>
      <c r="C705" s="191" t="s">
        <v>45</v>
      </c>
      <c r="D705" s="154" t="s">
        <v>224</v>
      </c>
      <c r="E705" s="96"/>
      <c r="F705" s="96"/>
      <c r="G705" s="96"/>
    </row>
    <row r="706" spans="1:7" ht="16.5" customHeight="1">
      <c r="A706" s="192" t="s">
        <v>189</v>
      </c>
      <c r="B706" s="191" t="s">
        <v>247</v>
      </c>
      <c r="C706" s="191" t="s">
        <v>51</v>
      </c>
      <c r="D706" s="158" t="s">
        <v>195</v>
      </c>
      <c r="E706" s="96"/>
      <c r="F706" s="96"/>
      <c r="G706" s="96"/>
    </row>
    <row r="707" spans="1:7" ht="14.25">
      <c r="A707" s="192" t="s">
        <v>125</v>
      </c>
      <c r="B707" s="191" t="s">
        <v>248</v>
      </c>
      <c r="C707" s="191" t="s">
        <v>45</v>
      </c>
      <c r="D707" s="158" t="s">
        <v>108</v>
      </c>
      <c r="E707" s="96"/>
      <c r="F707" s="96"/>
      <c r="G707" s="96"/>
    </row>
    <row r="708" spans="1:7" ht="22.5" customHeight="1">
      <c r="A708" s="192"/>
      <c r="B708" s="191"/>
      <c r="C708" s="191"/>
      <c r="D708" s="165" t="s">
        <v>197</v>
      </c>
      <c r="E708" s="96"/>
      <c r="F708" s="96"/>
      <c r="G708" s="96"/>
    </row>
    <row r="709" spans="1:7" ht="14.25">
      <c r="A709" s="192" t="s">
        <v>190</v>
      </c>
      <c r="B709" s="191" t="s">
        <v>249</v>
      </c>
      <c r="C709" s="204" t="s">
        <v>174</v>
      </c>
      <c r="D709" s="166" t="s">
        <v>177</v>
      </c>
      <c r="E709" s="108"/>
      <c r="F709" s="108"/>
      <c r="G709" s="108"/>
    </row>
    <row r="710" spans="1:7" ht="28.5" customHeight="1">
      <c r="A710" s="192" t="s">
        <v>190</v>
      </c>
      <c r="B710" s="191"/>
      <c r="C710" s="204"/>
      <c r="D710" s="166" t="s">
        <v>208</v>
      </c>
      <c r="E710" s="108"/>
      <c r="F710" s="108"/>
      <c r="G710" s="108"/>
    </row>
    <row r="711" spans="1:7" ht="23.25" customHeight="1">
      <c r="A711" s="192" t="s">
        <v>202</v>
      </c>
      <c r="B711" s="191" t="s">
        <v>250</v>
      </c>
      <c r="C711" s="204" t="s">
        <v>45</v>
      </c>
      <c r="D711" s="176" t="s">
        <v>201</v>
      </c>
      <c r="E711" s="159"/>
      <c r="F711" s="108"/>
      <c r="G711" s="159"/>
    </row>
    <row r="712" spans="1:7" ht="28.5" customHeight="1">
      <c r="A712" s="192"/>
      <c r="B712" s="191"/>
      <c r="C712" s="191"/>
      <c r="D712" s="165" t="s">
        <v>210</v>
      </c>
      <c r="E712" s="159"/>
      <c r="F712" s="108"/>
      <c r="G712" s="159"/>
    </row>
    <row r="713" spans="1:7" ht="18" customHeight="1">
      <c r="A713" s="192" t="s">
        <v>67</v>
      </c>
      <c r="B713" s="191" t="s">
        <v>250</v>
      </c>
      <c r="C713" s="191" t="s">
        <v>45</v>
      </c>
      <c r="D713" s="165" t="s">
        <v>178</v>
      </c>
      <c r="E713" s="96"/>
      <c r="F713" s="96"/>
      <c r="G713" s="96"/>
    </row>
    <row r="714" spans="1:7" ht="27" customHeight="1">
      <c r="A714" s="191"/>
      <c r="B714" s="191"/>
      <c r="C714" s="191"/>
      <c r="D714" s="134" t="s">
        <v>179</v>
      </c>
      <c r="E714" s="108"/>
      <c r="F714" s="108"/>
      <c r="G714" s="108"/>
    </row>
    <row r="715" spans="1:7" ht="28.5">
      <c r="A715" s="191"/>
      <c r="B715" s="191"/>
      <c r="C715" s="191"/>
      <c r="D715" s="134" t="s">
        <v>180</v>
      </c>
      <c r="E715" s="108"/>
      <c r="F715" s="108"/>
      <c r="G715" s="108"/>
    </row>
    <row r="716" spans="1:7" ht="59.25" customHeight="1">
      <c r="A716" s="191"/>
      <c r="B716" s="191"/>
      <c r="C716" s="191"/>
      <c r="D716" s="134" t="s">
        <v>209</v>
      </c>
      <c r="E716" s="108"/>
      <c r="F716" s="108"/>
      <c r="G716" s="108"/>
    </row>
    <row r="717" spans="1:7" ht="53.25" customHeight="1">
      <c r="A717" s="191"/>
      <c r="B717" s="191"/>
      <c r="C717" s="191"/>
      <c r="D717" s="158" t="s">
        <v>288</v>
      </c>
      <c r="E717" s="108"/>
      <c r="F717" s="69"/>
      <c r="G717" s="108"/>
    </row>
    <row r="718" spans="1:7" ht="15">
      <c r="A718" s="191"/>
      <c r="B718" s="191"/>
      <c r="C718" s="191"/>
      <c r="D718" s="165" t="s">
        <v>225</v>
      </c>
      <c r="E718" s="108"/>
      <c r="F718" s="108"/>
      <c r="G718" s="108"/>
    </row>
    <row r="719" spans="1:7" ht="15">
      <c r="A719" s="191"/>
      <c r="B719" s="191"/>
      <c r="C719" s="191"/>
      <c r="D719" s="211" t="s">
        <v>227</v>
      </c>
      <c r="E719" s="108"/>
      <c r="F719" s="108"/>
      <c r="G719" s="108"/>
    </row>
    <row r="720" spans="1:7" ht="15">
      <c r="A720" s="191"/>
      <c r="B720" s="191"/>
      <c r="C720" s="191"/>
      <c r="D720" s="211" t="s">
        <v>228</v>
      </c>
      <c r="E720" s="108"/>
      <c r="F720" s="108"/>
      <c r="G720" s="108"/>
    </row>
    <row r="721" spans="1:7" ht="19.5" customHeight="1">
      <c r="A721" s="191"/>
      <c r="B721" s="191"/>
      <c r="C721" s="191"/>
      <c r="D721" s="211" t="s">
        <v>229</v>
      </c>
      <c r="E721" s="108"/>
      <c r="F721" s="108"/>
      <c r="G721" s="108"/>
    </row>
    <row r="722" spans="1:7" ht="14.25">
      <c r="A722" s="191"/>
      <c r="B722" s="191"/>
      <c r="C722" s="191"/>
      <c r="D722" s="134"/>
      <c r="E722" s="108"/>
      <c r="F722" s="108"/>
      <c r="G722" s="108"/>
    </row>
    <row r="723" spans="1:7" ht="14.25">
      <c r="A723" s="191" t="s">
        <v>204</v>
      </c>
      <c r="B723" s="191" t="s">
        <v>248</v>
      </c>
      <c r="C723" s="191" t="s">
        <v>53</v>
      </c>
      <c r="D723" s="154" t="s">
        <v>226</v>
      </c>
      <c r="E723" s="108"/>
      <c r="F723" s="96"/>
      <c r="G723" s="108"/>
    </row>
    <row r="724" spans="1:7" ht="14.25">
      <c r="A724" s="191" t="s">
        <v>94</v>
      </c>
      <c r="B724" s="191"/>
      <c r="C724" s="191" t="s">
        <v>53</v>
      </c>
      <c r="D724" s="154" t="s">
        <v>206</v>
      </c>
      <c r="E724" s="108"/>
      <c r="F724" s="96"/>
      <c r="G724" s="108"/>
    </row>
    <row r="725" spans="1:7" ht="27" customHeight="1">
      <c r="A725" s="191"/>
      <c r="B725" s="191"/>
      <c r="C725" s="191"/>
      <c r="D725" s="142" t="s">
        <v>181</v>
      </c>
      <c r="E725" s="74">
        <f>E726</f>
        <v>50</v>
      </c>
      <c r="F725" s="74">
        <f>F726</f>
        <v>50</v>
      </c>
      <c r="G725" s="74">
        <f>G726</f>
        <v>50</v>
      </c>
    </row>
    <row r="726" spans="1:7" ht="14.25">
      <c r="A726" s="191" t="s">
        <v>191</v>
      </c>
      <c r="B726" s="191" t="s">
        <v>251</v>
      </c>
      <c r="C726" s="191" t="s">
        <v>252</v>
      </c>
      <c r="D726" s="134" t="s">
        <v>182</v>
      </c>
      <c r="E726" s="108">
        <v>50</v>
      </c>
      <c r="F726" s="108">
        <v>50</v>
      </c>
      <c r="G726" s="108">
        <v>50</v>
      </c>
    </row>
    <row r="727" spans="1:7" s="141" customFormat="1" ht="15.75">
      <c r="A727" s="205"/>
      <c r="B727" s="205"/>
      <c r="C727" s="205"/>
      <c r="D727" s="142" t="s">
        <v>12</v>
      </c>
      <c r="E727" s="74">
        <f>E728+E729</f>
        <v>450</v>
      </c>
      <c r="F727" s="74">
        <f>F728+F729</f>
        <v>450</v>
      </c>
      <c r="G727" s="74">
        <f>G728+G729</f>
        <v>250</v>
      </c>
    </row>
    <row r="728" spans="1:7" ht="14.25">
      <c r="A728" s="191" t="s">
        <v>192</v>
      </c>
      <c r="B728" s="191" t="s">
        <v>253</v>
      </c>
      <c r="C728" s="191" t="s">
        <v>51</v>
      </c>
      <c r="D728" s="135" t="s">
        <v>156</v>
      </c>
      <c r="E728" s="117">
        <v>200</v>
      </c>
      <c r="F728" s="117">
        <v>200</v>
      </c>
      <c r="G728" s="117">
        <v>100</v>
      </c>
    </row>
    <row r="729" spans="1:7" ht="14.25">
      <c r="A729" s="191" t="s">
        <v>254</v>
      </c>
      <c r="B729" s="191" t="s">
        <v>255</v>
      </c>
      <c r="C729" s="191" t="s">
        <v>256</v>
      </c>
      <c r="D729" s="135" t="s">
        <v>211</v>
      </c>
      <c r="E729" s="117">
        <v>250</v>
      </c>
      <c r="F729" s="117">
        <v>250</v>
      </c>
      <c r="G729" s="117">
        <v>150</v>
      </c>
    </row>
    <row r="730" spans="1:7" ht="14.25" customHeight="1">
      <c r="A730" s="191"/>
      <c r="B730" s="191"/>
      <c r="C730" s="191"/>
      <c r="D730" s="142"/>
      <c r="E730" s="5"/>
      <c r="F730" s="5"/>
      <c r="G730" s="5"/>
    </row>
    <row r="731" spans="1:7" ht="29.25" customHeight="1" hidden="1">
      <c r="A731" s="203"/>
      <c r="B731" s="192"/>
      <c r="C731" s="192"/>
      <c r="D731" s="29" t="s">
        <v>234</v>
      </c>
      <c r="E731" s="131">
        <f>E734+E738+E741+E761+E759</f>
        <v>0</v>
      </c>
      <c r="F731" s="131">
        <f>F734+F738+F741+F761+F759</f>
        <v>0</v>
      </c>
      <c r="G731" s="131">
        <f>G734+G738+G741+G761+G759</f>
        <v>0</v>
      </c>
    </row>
    <row r="732" spans="1:7" ht="13.5" customHeight="1" hidden="1">
      <c r="A732" s="203"/>
      <c r="B732" s="192"/>
      <c r="C732" s="192"/>
      <c r="D732" s="29"/>
      <c r="E732" s="131"/>
      <c r="F732" s="131"/>
      <c r="G732" s="131"/>
    </row>
    <row r="733" spans="1:7" ht="15" hidden="1">
      <c r="A733" s="203"/>
      <c r="B733" s="192"/>
      <c r="C733" s="192"/>
      <c r="D733" s="139" t="s">
        <v>5</v>
      </c>
      <c r="E733" s="131"/>
      <c r="F733" s="131"/>
      <c r="G733" s="131"/>
    </row>
    <row r="734" spans="1:7" s="141" customFormat="1" ht="15.75" hidden="1">
      <c r="A734" s="203"/>
      <c r="B734" s="203"/>
      <c r="C734" s="203"/>
      <c r="D734" s="140" t="s">
        <v>8</v>
      </c>
      <c r="E734" s="130">
        <f>E735+E736+E737</f>
        <v>0</v>
      </c>
      <c r="F734" s="130"/>
      <c r="G734" s="130"/>
    </row>
    <row r="735" spans="1:7" ht="42.75" hidden="1">
      <c r="A735" s="192" t="s">
        <v>125</v>
      </c>
      <c r="B735" s="192"/>
      <c r="C735" s="192"/>
      <c r="D735" s="136" t="s">
        <v>159</v>
      </c>
      <c r="E735" s="133"/>
      <c r="F735" s="133"/>
      <c r="G735" s="133"/>
    </row>
    <row r="736" spans="1:7" ht="29.25" customHeight="1" hidden="1">
      <c r="A736" s="192" t="s">
        <v>125</v>
      </c>
      <c r="B736" s="192"/>
      <c r="C736" s="192"/>
      <c r="D736" s="136" t="s">
        <v>160</v>
      </c>
      <c r="E736" s="133"/>
      <c r="F736" s="133"/>
      <c r="G736" s="133"/>
    </row>
    <row r="737" spans="1:7" ht="22.5" customHeight="1" hidden="1">
      <c r="A737" s="192" t="s">
        <v>257</v>
      </c>
      <c r="B737" s="192" t="s">
        <v>258</v>
      </c>
      <c r="C737" s="192" t="s">
        <v>45</v>
      </c>
      <c r="D737" s="136" t="s">
        <v>161</v>
      </c>
      <c r="E737" s="133"/>
      <c r="F737" s="133"/>
      <c r="G737" s="133"/>
    </row>
    <row r="738" spans="1:7" ht="18.75" customHeight="1" hidden="1">
      <c r="A738" s="6"/>
      <c r="B738" s="6"/>
      <c r="C738" s="6"/>
      <c r="D738" s="73" t="s">
        <v>205</v>
      </c>
      <c r="E738" s="161">
        <f>E739</f>
        <v>0</v>
      </c>
      <c r="F738" s="161"/>
      <c r="G738" s="161"/>
    </row>
    <row r="739" spans="1:7" ht="28.5" hidden="1">
      <c r="A739" s="193" t="s">
        <v>193</v>
      </c>
      <c r="B739" s="184" t="s">
        <v>259</v>
      </c>
      <c r="C739" s="6" t="s">
        <v>252</v>
      </c>
      <c r="D739" s="137" t="s">
        <v>157</v>
      </c>
      <c r="E739" s="118"/>
      <c r="F739" s="118"/>
      <c r="G739" s="118"/>
    </row>
    <row r="740" spans="1:7" ht="15" hidden="1">
      <c r="A740" s="193"/>
      <c r="B740" s="184"/>
      <c r="C740" s="6"/>
      <c r="D740" s="137"/>
      <c r="E740" s="118"/>
      <c r="F740" s="118"/>
      <c r="G740" s="118"/>
    </row>
    <row r="741" spans="1:7" ht="19.5" customHeight="1" hidden="1">
      <c r="A741" s="184"/>
      <c r="B741" s="184"/>
      <c r="C741" s="6"/>
      <c r="D741" s="73" t="s">
        <v>154</v>
      </c>
      <c r="E741" s="66">
        <f>E742+E755+E757</f>
        <v>0</v>
      </c>
      <c r="F741" s="66"/>
      <c r="G741" s="66"/>
    </row>
    <row r="742" spans="1:7" ht="15" hidden="1">
      <c r="A742" s="184" t="s">
        <v>16</v>
      </c>
      <c r="B742" s="184" t="s">
        <v>260</v>
      </c>
      <c r="C742" s="6"/>
      <c r="D742" s="135" t="s">
        <v>155</v>
      </c>
      <c r="E742" s="117"/>
      <c r="F742" s="118"/>
      <c r="G742" s="117"/>
    </row>
    <row r="743" spans="1:7" ht="12.75" hidden="1">
      <c r="A743" s="184"/>
      <c r="B743" s="184"/>
      <c r="C743" s="206" t="s">
        <v>11</v>
      </c>
      <c r="D743" s="162" t="s">
        <v>173</v>
      </c>
      <c r="E743" s="163"/>
      <c r="F743" s="138"/>
      <c r="G743" s="163"/>
    </row>
    <row r="744" spans="1:7" ht="12.75" hidden="1">
      <c r="A744" s="184"/>
      <c r="B744" s="184"/>
      <c r="C744" s="206" t="s">
        <v>24</v>
      </c>
      <c r="D744" s="143" t="s">
        <v>165</v>
      </c>
      <c r="E744" s="163"/>
      <c r="F744" s="138"/>
      <c r="G744" s="163"/>
    </row>
    <row r="745" spans="1:7" ht="12.75" hidden="1">
      <c r="A745" s="184"/>
      <c r="B745" s="184"/>
      <c r="C745" s="206" t="s">
        <v>23</v>
      </c>
      <c r="D745" s="143" t="s">
        <v>166</v>
      </c>
      <c r="E745" s="163"/>
      <c r="F745" s="138"/>
      <c r="G745" s="163"/>
    </row>
    <row r="746" spans="1:7" ht="12.75" hidden="1">
      <c r="A746" s="184"/>
      <c r="B746" s="184"/>
      <c r="C746" s="206" t="s">
        <v>27</v>
      </c>
      <c r="D746" s="143" t="s">
        <v>167</v>
      </c>
      <c r="E746" s="179"/>
      <c r="F746" s="138"/>
      <c r="G746" s="179"/>
    </row>
    <row r="747" spans="1:7" ht="12.75" hidden="1">
      <c r="A747" s="184"/>
      <c r="B747" s="184"/>
      <c r="C747" s="206" t="s">
        <v>28</v>
      </c>
      <c r="D747" s="143" t="s">
        <v>168</v>
      </c>
      <c r="E747" s="179"/>
      <c r="F747" s="138"/>
      <c r="G747" s="179"/>
    </row>
    <row r="748" spans="1:7" ht="12.75" hidden="1">
      <c r="A748" s="184"/>
      <c r="B748" s="184"/>
      <c r="C748" s="206" t="s">
        <v>28</v>
      </c>
      <c r="D748" s="143" t="s">
        <v>198</v>
      </c>
      <c r="E748" s="179"/>
      <c r="F748" s="138"/>
      <c r="G748" s="179"/>
    </row>
    <row r="749" spans="1:7" ht="12.75" hidden="1">
      <c r="A749" s="184"/>
      <c r="B749" s="184"/>
      <c r="C749" s="206" t="s">
        <v>56</v>
      </c>
      <c r="D749" s="143" t="s">
        <v>175</v>
      </c>
      <c r="E749" s="179"/>
      <c r="F749" s="138"/>
      <c r="G749" s="179"/>
    </row>
    <row r="750" spans="1:7" ht="12.75" hidden="1">
      <c r="A750" s="184"/>
      <c r="B750" s="184"/>
      <c r="C750" s="206" t="s">
        <v>45</v>
      </c>
      <c r="D750" s="143" t="s">
        <v>169</v>
      </c>
      <c r="E750" s="179"/>
      <c r="F750" s="138"/>
      <c r="G750" s="179"/>
    </row>
    <row r="751" spans="1:7" ht="12.75" hidden="1">
      <c r="A751" s="184"/>
      <c r="B751" s="184"/>
      <c r="C751" s="206" t="s">
        <v>51</v>
      </c>
      <c r="D751" s="143" t="s">
        <v>170</v>
      </c>
      <c r="E751" s="179"/>
      <c r="F751" s="138"/>
      <c r="G751" s="179"/>
    </row>
    <row r="752" spans="1:7" ht="12.75" hidden="1">
      <c r="A752" s="184"/>
      <c r="B752" s="184"/>
      <c r="C752" s="206" t="s">
        <v>53</v>
      </c>
      <c r="D752" s="143" t="s">
        <v>171</v>
      </c>
      <c r="E752" s="179"/>
      <c r="F752" s="163"/>
      <c r="G752" s="179"/>
    </row>
    <row r="753" spans="1:7" ht="12.75" hidden="1">
      <c r="A753" s="184"/>
      <c r="B753" s="184"/>
      <c r="C753" s="206" t="s">
        <v>56</v>
      </c>
      <c r="D753" s="143" t="s">
        <v>172</v>
      </c>
      <c r="E753" s="179"/>
      <c r="F753" s="138"/>
      <c r="G753" s="179"/>
    </row>
    <row r="754" spans="1:7" ht="12.75" hidden="1">
      <c r="A754" s="184"/>
      <c r="B754" s="184"/>
      <c r="C754" s="206"/>
      <c r="D754" s="143"/>
      <c r="E754" s="179"/>
      <c r="F754" s="138"/>
      <c r="G754" s="179"/>
    </row>
    <row r="755" spans="1:7" ht="14.25" hidden="1">
      <c r="A755" s="184" t="s">
        <v>16</v>
      </c>
      <c r="B755" s="184" t="s">
        <v>261</v>
      </c>
      <c r="C755" s="184"/>
      <c r="D755" s="135" t="s">
        <v>158</v>
      </c>
      <c r="E755" s="117"/>
      <c r="F755" s="117"/>
      <c r="G755" s="117"/>
    </row>
    <row r="756" spans="1:7" ht="14.25" hidden="1">
      <c r="A756" s="184"/>
      <c r="B756" s="184"/>
      <c r="C756" s="184"/>
      <c r="D756" s="135" t="s">
        <v>231</v>
      </c>
      <c r="E756" s="117"/>
      <c r="F756" s="117"/>
      <c r="G756" s="117"/>
    </row>
    <row r="757" spans="1:12" ht="14.25" hidden="1">
      <c r="A757" s="184"/>
      <c r="B757" s="184"/>
      <c r="C757" s="184"/>
      <c r="D757" s="135" t="s">
        <v>232</v>
      </c>
      <c r="E757" s="117"/>
      <c r="F757" s="117"/>
      <c r="G757" s="117"/>
      <c r="K757" s="220"/>
      <c r="L757" s="220"/>
    </row>
    <row r="758" spans="1:12" ht="14.25" hidden="1">
      <c r="A758" s="184"/>
      <c r="B758" s="184"/>
      <c r="C758" s="184"/>
      <c r="D758" s="135"/>
      <c r="E758" s="117"/>
      <c r="F758" s="117"/>
      <c r="G758" s="117"/>
      <c r="K758" s="220"/>
      <c r="L758" s="220"/>
    </row>
    <row r="759" spans="1:7" ht="15" hidden="1">
      <c r="A759" s="191"/>
      <c r="B759" s="191"/>
      <c r="C759" s="191"/>
      <c r="D759" s="216" t="s">
        <v>233</v>
      </c>
      <c r="E759" s="160"/>
      <c r="F759" s="160"/>
      <c r="G759" s="160"/>
    </row>
    <row r="760" spans="1:7" ht="15" hidden="1">
      <c r="A760" s="184"/>
      <c r="B760" s="184"/>
      <c r="C760" s="184"/>
      <c r="D760" s="18"/>
      <c r="E760" s="5"/>
      <c r="F760" s="5"/>
      <c r="G760" s="5"/>
    </row>
    <row r="761" spans="1:7" s="141" customFormat="1" ht="17.25" customHeight="1" hidden="1">
      <c r="A761" s="184" t="s">
        <v>125</v>
      </c>
      <c r="B761" s="191" t="s">
        <v>262</v>
      </c>
      <c r="C761" s="207"/>
      <c r="D761" s="167" t="s">
        <v>162</v>
      </c>
      <c r="E761" s="59"/>
      <c r="F761" s="59"/>
      <c r="G761" s="59"/>
    </row>
    <row r="762" spans="1:7" ht="15" hidden="1">
      <c r="A762" s="184"/>
      <c r="B762" s="184"/>
      <c r="C762" s="184"/>
      <c r="D762" s="18"/>
      <c r="E762" s="5"/>
      <c r="F762" s="5"/>
      <c r="G762" s="5"/>
    </row>
    <row r="763" spans="1:7" ht="15.75" hidden="1">
      <c r="A763" s="184"/>
      <c r="B763" s="184"/>
      <c r="C763" s="184"/>
      <c r="D763" s="73" t="s">
        <v>242</v>
      </c>
      <c r="E763" s="215">
        <f>E764+E772</f>
        <v>0</v>
      </c>
      <c r="F763" s="5"/>
      <c r="G763" s="215"/>
    </row>
    <row r="764" spans="1:7" ht="28.5" hidden="1">
      <c r="A764" s="184"/>
      <c r="B764" s="184"/>
      <c r="C764" s="184"/>
      <c r="D764" s="42" t="s">
        <v>268</v>
      </c>
      <c r="E764" s="214">
        <f>E765+E766+E767+E768+E769+E770+E771</f>
        <v>0</v>
      </c>
      <c r="F764" s="5"/>
      <c r="G764" s="214"/>
    </row>
    <row r="765" spans="1:7" s="213" customFormat="1" ht="29.25" hidden="1">
      <c r="A765" s="212"/>
      <c r="B765" s="212"/>
      <c r="C765" s="212"/>
      <c r="D765" s="137" t="s">
        <v>212</v>
      </c>
      <c r="E765" s="118"/>
      <c r="F765" s="161"/>
      <c r="G765" s="118"/>
    </row>
    <row r="766" spans="1:7" ht="28.5" hidden="1">
      <c r="A766" s="184"/>
      <c r="B766" s="184"/>
      <c r="C766" s="184"/>
      <c r="D766" s="137" t="s">
        <v>213</v>
      </c>
      <c r="E766" s="137"/>
      <c r="F766" s="137"/>
      <c r="G766" s="137"/>
    </row>
    <row r="767" spans="1:7" ht="14.25" hidden="1">
      <c r="A767" s="184"/>
      <c r="B767" s="184"/>
      <c r="C767" s="184"/>
      <c r="D767" s="137" t="s">
        <v>235</v>
      </c>
      <c r="E767" s="137"/>
      <c r="F767" s="137"/>
      <c r="G767" s="137"/>
    </row>
    <row r="768" spans="1:7" ht="28.5" hidden="1">
      <c r="A768" s="184"/>
      <c r="B768" s="184"/>
      <c r="C768" s="184"/>
      <c r="D768" s="137" t="s">
        <v>236</v>
      </c>
      <c r="E768" s="137"/>
      <c r="F768" s="5"/>
      <c r="G768" s="137"/>
    </row>
    <row r="769" spans="1:7" s="141" customFormat="1" ht="15" hidden="1">
      <c r="A769" s="205"/>
      <c r="B769" s="205"/>
      <c r="C769" s="205"/>
      <c r="D769" s="137" t="s">
        <v>237</v>
      </c>
      <c r="E769" s="137"/>
      <c r="F769" s="53"/>
      <c r="G769" s="137"/>
    </row>
    <row r="770" spans="1:7" ht="28.5" hidden="1">
      <c r="A770" s="184"/>
      <c r="B770" s="184"/>
      <c r="C770" s="184"/>
      <c r="D770" s="137" t="s">
        <v>238</v>
      </c>
      <c r="E770" s="137"/>
      <c r="F770" s="137"/>
      <c r="G770" s="137"/>
    </row>
    <row r="771" spans="1:7" ht="14.25" hidden="1">
      <c r="A771" s="184"/>
      <c r="B771" s="184"/>
      <c r="C771" s="184"/>
      <c r="D771" s="137" t="s">
        <v>239</v>
      </c>
      <c r="E771" s="137"/>
      <c r="F771" s="137"/>
      <c r="G771" s="137"/>
    </row>
    <row r="772" spans="1:7" ht="15" hidden="1">
      <c r="A772" s="184"/>
      <c r="B772" s="184"/>
      <c r="C772" s="184"/>
      <c r="D772" s="18" t="s">
        <v>240</v>
      </c>
      <c r="E772" s="5"/>
      <c r="F772" s="5"/>
      <c r="G772" s="5"/>
    </row>
    <row r="773" spans="1:7" ht="28.5" hidden="1">
      <c r="A773" s="184"/>
      <c r="B773" s="184"/>
      <c r="C773" s="184"/>
      <c r="D773" s="137" t="s">
        <v>212</v>
      </c>
      <c r="E773" s="51"/>
      <c r="F773" s="5"/>
      <c r="G773" s="51"/>
    </row>
    <row r="774" spans="1:7" ht="28.5" hidden="1">
      <c r="A774" s="184"/>
      <c r="B774" s="184"/>
      <c r="C774" s="184"/>
      <c r="D774" s="137" t="s">
        <v>213</v>
      </c>
      <c r="E774" s="51"/>
      <c r="F774" s="5"/>
      <c r="G774" s="51"/>
    </row>
    <row r="775" spans="1:7" ht="15" hidden="1">
      <c r="A775" s="184"/>
      <c r="B775" s="184"/>
      <c r="C775" s="184"/>
      <c r="D775" s="137" t="s">
        <v>235</v>
      </c>
      <c r="E775" s="51"/>
      <c r="F775" s="5"/>
      <c r="G775" s="51"/>
    </row>
    <row r="776" spans="1:7" ht="28.5" hidden="1">
      <c r="A776" s="184"/>
      <c r="B776" s="184"/>
      <c r="C776" s="184"/>
      <c r="D776" s="137" t="s">
        <v>236</v>
      </c>
      <c r="E776" s="51"/>
      <c r="F776" s="5"/>
      <c r="G776" s="51"/>
    </row>
    <row r="777" spans="1:7" ht="15" hidden="1">
      <c r="A777" s="184"/>
      <c r="B777" s="184"/>
      <c r="C777" s="184"/>
      <c r="D777" s="137" t="s">
        <v>237</v>
      </c>
      <c r="E777" s="51"/>
      <c r="F777" s="5"/>
      <c r="G777" s="51"/>
    </row>
    <row r="778" spans="1:7" ht="15" hidden="1">
      <c r="A778" s="184"/>
      <c r="B778" s="184"/>
      <c r="C778" s="184"/>
      <c r="D778" s="137"/>
      <c r="E778" s="51"/>
      <c r="F778" s="5"/>
      <c r="G778" s="51"/>
    </row>
    <row r="779" spans="1:7" ht="28.5" hidden="1">
      <c r="A779" s="184"/>
      <c r="B779" s="184"/>
      <c r="C779" s="184"/>
      <c r="D779" s="137" t="s">
        <v>238</v>
      </c>
      <c r="E779" s="51"/>
      <c r="F779" s="5"/>
      <c r="G779" s="51"/>
    </row>
    <row r="780" spans="1:7" ht="15" hidden="1">
      <c r="A780" s="184"/>
      <c r="B780" s="184"/>
      <c r="C780" s="184"/>
      <c r="D780" s="137" t="s">
        <v>239</v>
      </c>
      <c r="E780" s="51"/>
      <c r="F780" s="5"/>
      <c r="G780" s="51"/>
    </row>
    <row r="781" spans="1:7" ht="15" hidden="1">
      <c r="A781" s="184"/>
      <c r="B781" s="184"/>
      <c r="C781" s="184"/>
      <c r="D781" s="18"/>
      <c r="E781" s="5"/>
      <c r="F781" s="5"/>
      <c r="G781" s="5"/>
    </row>
    <row r="782" spans="1:7" ht="15" hidden="1">
      <c r="A782" s="184"/>
      <c r="B782" s="184"/>
      <c r="C782" s="184"/>
      <c r="D782" s="18"/>
      <c r="E782" s="18"/>
      <c r="F782" s="5"/>
      <c r="G782" s="5"/>
    </row>
    <row r="783" spans="1:7" ht="15" hidden="1">
      <c r="A783" s="173"/>
      <c r="B783" s="173"/>
      <c r="C783" s="6"/>
      <c r="D783" s="18"/>
      <c r="E783" s="18"/>
      <c r="F783" s="5"/>
      <c r="G783" s="5"/>
    </row>
  </sheetData>
  <mergeCells count="8">
    <mergeCell ref="C14:C15"/>
    <mergeCell ref="D14:D15"/>
    <mergeCell ref="A8:G8"/>
    <mergeCell ref="A12:G12"/>
    <mergeCell ref="A14:B14"/>
    <mergeCell ref="G14:G15"/>
    <mergeCell ref="E14:E15"/>
    <mergeCell ref="F14:F15"/>
  </mergeCells>
  <printOptions/>
  <pageMargins left="0.7086614173228347" right="0.1968503937007874" top="0.1968503937007874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1"/>
  <sheetViews>
    <sheetView tabSelected="1" zoomScaleSheetLayoutView="100" workbookViewId="0" topLeftCell="A35">
      <selection activeCell="G51" sqref="G51"/>
    </sheetView>
  </sheetViews>
  <sheetFormatPr defaultColWidth="9.00390625" defaultRowHeight="12.75"/>
  <cols>
    <col min="1" max="1" width="5.125" style="0" customWidth="1"/>
    <col min="2" max="2" width="4.75390625" style="0" customWidth="1"/>
    <col min="3" max="3" width="6.00390625" style="0" customWidth="1"/>
    <col min="4" max="4" width="43.00390625" style="0" customWidth="1"/>
    <col min="5" max="5" width="13.00390625" style="0" hidden="1" customWidth="1"/>
    <col min="6" max="6" width="13.75390625" style="0" hidden="1" customWidth="1"/>
    <col min="7" max="7" width="18.375" style="0" customWidth="1"/>
    <col min="8" max="8" width="11.75390625" style="0" customWidth="1"/>
    <col min="9" max="9" width="9.625" style="0" bestFit="1" customWidth="1"/>
  </cols>
  <sheetData>
    <row r="1" spans="4:8" ht="14.25" customHeight="1">
      <c r="D1" s="476" t="s">
        <v>427</v>
      </c>
      <c r="E1" s="476"/>
      <c r="F1" s="476"/>
      <c r="G1" s="476"/>
      <c r="H1" s="476"/>
    </row>
    <row r="2" spans="4:8" ht="14.25" customHeight="1">
      <c r="D2" s="477" t="s">
        <v>265</v>
      </c>
      <c r="E2" s="477"/>
      <c r="F2" s="477"/>
      <c r="G2" s="477"/>
      <c r="H2" s="477"/>
    </row>
    <row r="3" spans="4:8" ht="14.25" customHeight="1">
      <c r="D3" s="477" t="s">
        <v>266</v>
      </c>
      <c r="E3" s="477"/>
      <c r="F3" s="477"/>
      <c r="G3" s="477"/>
      <c r="H3" s="477"/>
    </row>
    <row r="4" spans="4:8" ht="14.25" customHeight="1">
      <c r="D4" s="477" t="s">
        <v>267</v>
      </c>
      <c r="E4" s="477"/>
      <c r="F4" s="477"/>
      <c r="G4" s="477"/>
      <c r="H4" s="477"/>
    </row>
    <row r="5" spans="4:8" ht="14.25" customHeight="1">
      <c r="D5" s="477" t="s">
        <v>293</v>
      </c>
      <c r="E5" s="477"/>
      <c r="F5" s="477"/>
      <c r="G5" s="477"/>
      <c r="H5" s="477"/>
    </row>
    <row r="6" spans="4:8" ht="14.25" customHeight="1">
      <c r="D6" s="477" t="s">
        <v>294</v>
      </c>
      <c r="E6" s="477"/>
      <c r="F6" s="477"/>
      <c r="G6" s="477"/>
      <c r="H6" s="477"/>
    </row>
    <row r="7" spans="4:8" ht="14.25" customHeight="1">
      <c r="D7" s="477" t="s">
        <v>451</v>
      </c>
      <c r="E7" s="477"/>
      <c r="F7" s="477"/>
      <c r="G7" s="477"/>
      <c r="H7" s="477"/>
    </row>
    <row r="8" spans="1:7" ht="10.5" customHeight="1">
      <c r="A8" s="471"/>
      <c r="B8" s="471"/>
      <c r="C8" s="471"/>
      <c r="D8" s="471"/>
      <c r="E8" s="471"/>
      <c r="F8" s="471"/>
      <c r="G8" s="471"/>
    </row>
    <row r="9" spans="1:8" ht="16.5">
      <c r="A9" s="478" t="s">
        <v>0</v>
      </c>
      <c r="B9" s="478"/>
      <c r="C9" s="478"/>
      <c r="D9" s="478"/>
      <c r="E9" s="478"/>
      <c r="F9" s="478"/>
      <c r="G9" s="478"/>
      <c r="H9" s="478"/>
    </row>
    <row r="10" spans="1:9" ht="15.75" customHeight="1">
      <c r="A10" s="475" t="s">
        <v>1</v>
      </c>
      <c r="B10" s="475"/>
      <c r="C10" s="475"/>
      <c r="D10" s="475"/>
      <c r="E10" s="475"/>
      <c r="F10" s="475"/>
      <c r="G10" s="475"/>
      <c r="H10" s="475"/>
      <c r="I10" s="469"/>
    </row>
    <row r="11" spans="1:8" ht="18" customHeight="1">
      <c r="A11" s="475" t="s">
        <v>377</v>
      </c>
      <c r="B11" s="475"/>
      <c r="C11" s="475"/>
      <c r="D11" s="475"/>
      <c r="E11" s="475"/>
      <c r="F11" s="475"/>
      <c r="G11" s="475"/>
      <c r="H11" s="475"/>
    </row>
    <row r="12" spans="1:8" ht="15" customHeight="1">
      <c r="A12" s="481" t="s">
        <v>437</v>
      </c>
      <c r="B12" s="481"/>
      <c r="C12" s="481"/>
      <c r="D12" s="481"/>
      <c r="E12" s="481"/>
      <c r="F12" s="481"/>
      <c r="G12" s="481"/>
      <c r="H12" s="481"/>
    </row>
    <row r="13" spans="1:7" ht="12.75" customHeight="1">
      <c r="A13" s="164"/>
      <c r="B13" s="164"/>
      <c r="C13" s="164"/>
      <c r="D13" s="164"/>
      <c r="E13" s="164"/>
      <c r="F13" s="164"/>
      <c r="G13" s="170" t="s">
        <v>200</v>
      </c>
    </row>
    <row r="14" spans="1:8" ht="14.25" customHeight="1">
      <c r="A14" s="479" t="s">
        <v>2</v>
      </c>
      <c r="B14" s="480"/>
      <c r="C14" s="470" t="s">
        <v>34</v>
      </c>
      <c r="D14" s="470" t="s">
        <v>445</v>
      </c>
      <c r="E14" s="473" t="s">
        <v>296</v>
      </c>
      <c r="F14" s="473" t="s">
        <v>297</v>
      </c>
      <c r="G14" s="470" t="s">
        <v>388</v>
      </c>
      <c r="H14" s="473" t="s">
        <v>397</v>
      </c>
    </row>
    <row r="15" spans="1:8" ht="25.5" customHeight="1">
      <c r="A15" s="3" t="s">
        <v>3</v>
      </c>
      <c r="B15" s="2" t="s">
        <v>4</v>
      </c>
      <c r="C15" s="470"/>
      <c r="D15" s="470"/>
      <c r="E15" s="474"/>
      <c r="F15" s="474"/>
      <c r="G15" s="470"/>
      <c r="H15" s="474"/>
    </row>
    <row r="16" spans="1:10" ht="16.5">
      <c r="A16" s="152"/>
      <c r="B16" s="152"/>
      <c r="C16" s="152"/>
      <c r="D16" s="168" t="s">
        <v>199</v>
      </c>
      <c r="E16" s="217">
        <f>E18+E19+E20+E21+E22+E23+E24+E25+E26+E27+E28+E29+E30+E31+E32+E33+E34+E35+E36+E37+E39+E47+E46+E48+E50+E73+E137+E71+E149+E155</f>
        <v>164738.49999999997</v>
      </c>
      <c r="F16" s="217">
        <f>F18+F19+F20+F21+F22+F23+F24+F25+F26+F27+F28+F29+F30+F31+F32+F33+F34+F35+F36+F37+F39+F47+F46+F48+F50+F73+F137+F71+F149+F155</f>
        <v>185366.80000000002</v>
      </c>
      <c r="G16" s="461">
        <f>G18+G19+G20+G21+G22+G23+G24+G25+G26+G27+G28+G29+G30+G31+G32+G33+G34+G35+G36+G37+G39+G47+G46+G48+G50+G73+G137+G71+G149+G155+G38</f>
        <v>206036.29999999993</v>
      </c>
      <c r="H16" s="460">
        <v>100</v>
      </c>
      <c r="I16" s="221"/>
      <c r="J16" s="465"/>
    </row>
    <row r="17" spans="1:11" ht="15">
      <c r="A17" s="8"/>
      <c r="B17" s="8"/>
      <c r="C17" s="8"/>
      <c r="D17" s="146" t="s">
        <v>5</v>
      </c>
      <c r="E17" s="10"/>
      <c r="F17" s="10"/>
      <c r="G17" s="10"/>
      <c r="H17" s="287"/>
      <c r="I17" s="226"/>
      <c r="J17" s="226"/>
      <c r="K17" s="226"/>
    </row>
    <row r="18" spans="1:9" ht="16.5">
      <c r="A18" s="417"/>
      <c r="B18" s="418"/>
      <c r="C18" s="416">
        <v>211</v>
      </c>
      <c r="D18" s="452" t="s">
        <v>399</v>
      </c>
      <c r="E18" s="439">
        <f>Самоуправление!E20+'КУ '!E20+БУ!E20+АУ!E20</f>
        <v>43881.7</v>
      </c>
      <c r="F18" s="439">
        <f>Самоуправление!F20+'КУ '!F20+БУ!F20+АУ!F20</f>
        <v>44737.799999999996</v>
      </c>
      <c r="G18" s="462">
        <f>Самоуправление!G20+'КУ '!G20+БУ!G20+АУ!G20+'Субвенция обр.'!C9</f>
        <v>84224.70000000001</v>
      </c>
      <c r="H18" s="463">
        <f>G18*H16/G16</f>
        <v>40.878573338775766</v>
      </c>
      <c r="I18" s="221"/>
    </row>
    <row r="19" spans="1:8" ht="16.5" customHeight="1">
      <c r="A19" s="419"/>
      <c r="B19" s="420"/>
      <c r="C19" s="416">
        <v>212</v>
      </c>
      <c r="D19" s="452" t="s">
        <v>431</v>
      </c>
      <c r="E19" s="440">
        <f>Самоуправление!E32</f>
        <v>948.5</v>
      </c>
      <c r="F19" s="440">
        <f>Самоуправление!F32</f>
        <v>958.8</v>
      </c>
      <c r="G19" s="462">
        <f>Самоуправление!G32</f>
        <v>975.9</v>
      </c>
      <c r="H19" s="463">
        <f>G19*H16/G16</f>
        <v>0.47365439973441587</v>
      </c>
    </row>
    <row r="20" spans="1:8" ht="16.5">
      <c r="A20" s="421"/>
      <c r="B20" s="421"/>
      <c r="C20" s="416">
        <v>213</v>
      </c>
      <c r="D20" s="452" t="s">
        <v>400</v>
      </c>
      <c r="E20" s="440">
        <f>Самоуправление!E44+'КУ '!E29+БУ!E33+АУ!E23</f>
        <v>15355.599999999999</v>
      </c>
      <c r="F20" s="440">
        <f>Самоуправление!F44+'КУ '!F29+БУ!F33+АУ!F23</f>
        <v>15548.3</v>
      </c>
      <c r="G20" s="462">
        <f>Самоуправление!G44+'КУ '!G29+БУ!G33+АУ!G23+'Субвенция обр.'!C12</f>
        <v>25743.899999999998</v>
      </c>
      <c r="H20" s="463">
        <f aca="true" t="shared" si="0" ref="H20:H100">G20*H18/G18</f>
        <v>12.494837074826139</v>
      </c>
    </row>
    <row r="21" spans="1:8" ht="16.5">
      <c r="A21" s="422"/>
      <c r="B21" s="422"/>
      <c r="C21" s="416">
        <v>290</v>
      </c>
      <c r="D21" s="452" t="s">
        <v>401</v>
      </c>
      <c r="E21" s="441">
        <f>Самоуправление!E55+'КУ '!E38+БУ!E46+АУ!E26</f>
        <v>2356.4000000000005</v>
      </c>
      <c r="F21" s="441">
        <f>Самоуправление!F55+'КУ '!F38+БУ!F46+АУ!F26</f>
        <v>2339.1000000000004</v>
      </c>
      <c r="G21" s="462">
        <f>Самоуправление!G55+'КУ '!G38+БУ!G46+АУ!G26</f>
        <v>2333.6000000000004</v>
      </c>
      <c r="H21" s="463">
        <f t="shared" si="0"/>
        <v>1.1326159516551215</v>
      </c>
    </row>
    <row r="22" spans="1:8" ht="16.5">
      <c r="A22" s="421"/>
      <c r="B22" s="421"/>
      <c r="C22" s="416">
        <v>290</v>
      </c>
      <c r="D22" s="452" t="s">
        <v>402</v>
      </c>
      <c r="E22" s="442">
        <f>'КУ '!E41+БУ!E57+АУ!E29</f>
        <v>2053.9</v>
      </c>
      <c r="F22" s="442">
        <f>'КУ '!F41+БУ!F57+АУ!F29</f>
        <v>2017.9999999999998</v>
      </c>
      <c r="G22" s="462">
        <f>'КУ '!G41+БУ!G57+АУ!G29</f>
        <v>2030.6999999999998</v>
      </c>
      <c r="H22" s="463">
        <f t="shared" si="0"/>
        <v>0.9856030223800373</v>
      </c>
    </row>
    <row r="23" spans="1:8" ht="16.5">
      <c r="A23" s="421"/>
      <c r="B23" s="421"/>
      <c r="C23" s="416">
        <v>212</v>
      </c>
      <c r="D23" s="52" t="s">
        <v>441</v>
      </c>
      <c r="E23" s="436">
        <f>БУ!E70+АУ!E32</f>
        <v>132</v>
      </c>
      <c r="F23" s="436">
        <f>БУ!F70+АУ!F32</f>
        <v>132</v>
      </c>
      <c r="G23" s="462">
        <f>БУ!G70+АУ!G32+'Субвенция обр.'!C10</f>
        <v>361.2</v>
      </c>
      <c r="H23" s="463">
        <f t="shared" si="0"/>
        <v>0.17530891401175427</v>
      </c>
    </row>
    <row r="24" spans="1:8" ht="16.5">
      <c r="A24" s="421"/>
      <c r="B24" s="421"/>
      <c r="C24" s="416">
        <v>212</v>
      </c>
      <c r="D24" s="453" t="s">
        <v>442</v>
      </c>
      <c r="E24" s="436">
        <f>Самоуправление!E58+'КУ '!E47+БУ!E79+АУ!E35</f>
        <v>248.60000000000002</v>
      </c>
      <c r="F24" s="436">
        <f>Самоуправление!F58+'КУ '!F47+БУ!F79+АУ!F35</f>
        <v>272.3</v>
      </c>
      <c r="G24" s="462">
        <f>Самоуправление!G58+'КУ '!G47+БУ!G79+АУ!G35+'Субвенция обр.'!C11</f>
        <v>499.2</v>
      </c>
      <c r="H24" s="463">
        <f t="shared" si="0"/>
        <v>0.24228740275378668</v>
      </c>
    </row>
    <row r="25" spans="1:10" ht="16.5">
      <c r="A25" s="421"/>
      <c r="B25" s="421"/>
      <c r="C25" s="416">
        <v>221</v>
      </c>
      <c r="D25" s="452" t="s">
        <v>167</v>
      </c>
      <c r="E25" s="436">
        <f>Самоуправление!E65+'КУ '!E56+БУ!E92+АУ!E38</f>
        <v>1019.5999999999999</v>
      </c>
      <c r="F25" s="436">
        <f>Самоуправление!F65+'КУ '!F56+БУ!F92+АУ!F38</f>
        <v>1022.5</v>
      </c>
      <c r="G25" s="462">
        <f>Самоуправление!G65+'КУ '!G56+БУ!G92+АУ!G38+'Субвенция обр.'!C13</f>
        <v>1545.1</v>
      </c>
      <c r="H25" s="463">
        <f t="shared" si="0"/>
        <v>0.7499163982269146</v>
      </c>
      <c r="J25" s="226"/>
    </row>
    <row r="26" spans="1:10" ht="16.5">
      <c r="A26" s="423"/>
      <c r="B26" s="423"/>
      <c r="C26" s="416">
        <v>222</v>
      </c>
      <c r="D26" s="452" t="s">
        <v>168</v>
      </c>
      <c r="E26" s="436">
        <f>Самоуправление!E71+'КУ '!E64+БУ!E105+АУ!E41</f>
        <v>1094.6</v>
      </c>
      <c r="F26" s="436">
        <f>Самоуправление!F71+'КУ '!F64+БУ!F105+АУ!F41</f>
        <v>2095.7</v>
      </c>
      <c r="G26" s="462">
        <f>Самоуправление!G71+'КУ '!G64+БУ!G105+АУ!G41+'Субвенция обр.'!C14</f>
        <v>2404.7</v>
      </c>
      <c r="H26" s="463">
        <f t="shared" si="0"/>
        <v>1.167124433898299</v>
      </c>
      <c r="J26" s="226"/>
    </row>
    <row r="27" spans="1:8" ht="16.5">
      <c r="A27" s="424"/>
      <c r="B27" s="424"/>
      <c r="C27" s="416">
        <v>223</v>
      </c>
      <c r="D27" s="452" t="s">
        <v>403</v>
      </c>
      <c r="E27" s="437">
        <f>Самоуправление!E78+БУ!E119+АУ!E44</f>
        <v>17212.600000000002</v>
      </c>
      <c r="F27" s="437">
        <f>Самоуправление!F78+БУ!F119+АУ!F44</f>
        <v>17212.600000000002</v>
      </c>
      <c r="G27" s="462">
        <f>Самоуправление!G78+БУ!G119+АУ!G44</f>
        <v>16044.9</v>
      </c>
      <c r="H27" s="463">
        <f t="shared" si="0"/>
        <v>7.787414159543733</v>
      </c>
    </row>
    <row r="28" spans="1:8" ht="33">
      <c r="A28" s="425"/>
      <c r="B28" s="425"/>
      <c r="C28" s="416">
        <v>223</v>
      </c>
      <c r="D28" s="453" t="s">
        <v>404</v>
      </c>
      <c r="E28" s="438">
        <f>Самоуправление!E82+БУ!E130+АУ!E47</f>
        <v>1556.2</v>
      </c>
      <c r="F28" s="438">
        <f>Самоуправление!F82+БУ!F130+АУ!F47</f>
        <v>1556.2</v>
      </c>
      <c r="G28" s="462">
        <f>Самоуправление!G82+БУ!G130+АУ!G47</f>
        <v>1847.8999999999999</v>
      </c>
      <c r="H28" s="463">
        <f t="shared" si="0"/>
        <v>0.8968807923652292</v>
      </c>
    </row>
    <row r="29" spans="1:8" ht="16.5">
      <c r="A29" s="421"/>
      <c r="B29" s="421"/>
      <c r="C29" s="416">
        <v>223</v>
      </c>
      <c r="D29" s="452" t="s">
        <v>405</v>
      </c>
      <c r="E29" s="436">
        <f>Самоуправление!E86+'КУ '!E73+БУ!E141+АУ!E50</f>
        <v>5950</v>
      </c>
      <c r="F29" s="436">
        <f>Самоуправление!F86+'КУ '!F73+БУ!F141+АУ!F50</f>
        <v>5980</v>
      </c>
      <c r="G29" s="462">
        <f>Самоуправление!G86+'КУ '!G73+БУ!G141+АУ!G50</f>
        <v>5635.9</v>
      </c>
      <c r="H29" s="463">
        <f t="shared" si="0"/>
        <v>2.735391773197248</v>
      </c>
    </row>
    <row r="30" spans="1:8" ht="16.5">
      <c r="A30" s="426"/>
      <c r="B30" s="426"/>
      <c r="C30" s="416">
        <v>224</v>
      </c>
      <c r="D30" s="452" t="s">
        <v>406</v>
      </c>
      <c r="E30" s="443">
        <f>Самоуправление!E90+БУ!E154</f>
        <v>112.7</v>
      </c>
      <c r="F30" s="443">
        <f>Самоуправление!F90+БУ!F154</f>
        <v>83.8</v>
      </c>
      <c r="G30" s="462">
        <f>Самоуправление!G90+БУ!G154</f>
        <v>45.5</v>
      </c>
      <c r="H30" s="463">
        <f>G30*H16/G16</f>
        <v>0.02208348723016285</v>
      </c>
    </row>
    <row r="31" spans="1:10" ht="57.75">
      <c r="A31" s="422"/>
      <c r="B31" s="422"/>
      <c r="C31" s="416">
        <v>225</v>
      </c>
      <c r="D31" s="453" t="s">
        <v>438</v>
      </c>
      <c r="E31" s="443">
        <f>Самоуправление!E93+'КУ '!E79+БУ!E161+АУ!E53</f>
        <v>912.9000000000001</v>
      </c>
      <c r="F31" s="443">
        <f>Самоуправление!F93+'КУ '!F79+БУ!F161+АУ!F53</f>
        <v>1036.8000000000002</v>
      </c>
      <c r="G31" s="462">
        <f>Самоуправление!G93+'КУ '!G79+БУ!G161+АУ!G53</f>
        <v>1361.9</v>
      </c>
      <c r="H31" s="463">
        <f t="shared" si="0"/>
        <v>0.6610000276650282</v>
      </c>
      <c r="J31" s="48"/>
    </row>
    <row r="32" spans="1:8" ht="33">
      <c r="A32" s="421"/>
      <c r="B32" s="421"/>
      <c r="C32" s="416">
        <v>225</v>
      </c>
      <c r="D32" s="453" t="s">
        <v>101</v>
      </c>
      <c r="E32" s="436">
        <f>Самоуправление!E100+БУ!E174+АУ!E56</f>
        <v>193.39999999999998</v>
      </c>
      <c r="F32" s="436">
        <f>Самоуправление!F100+БУ!F174+АУ!F56</f>
        <v>193.5</v>
      </c>
      <c r="G32" s="462">
        <f>Самоуправление!G100+БУ!G174+АУ!G56</f>
        <v>196.89999999999998</v>
      </c>
      <c r="H32" s="463">
        <f t="shared" si="0"/>
        <v>0.0955656842993201</v>
      </c>
    </row>
    <row r="33" spans="1:8" ht="15.75">
      <c r="A33" s="193"/>
      <c r="B33" s="193"/>
      <c r="C33" s="416">
        <v>226</v>
      </c>
      <c r="D33" s="454" t="s">
        <v>439</v>
      </c>
      <c r="E33" s="436">
        <f>'КУ '!E87+БУ!E187+АУ!E59</f>
        <v>835.7</v>
      </c>
      <c r="F33" s="436">
        <f>'КУ '!F87+БУ!F187+АУ!F59</f>
        <v>911.6000000000001</v>
      </c>
      <c r="G33" s="462">
        <f>'КУ '!G87+БУ!G187+АУ!G59</f>
        <v>821.8999999999999</v>
      </c>
      <c r="H33" s="463">
        <f t="shared" si="0"/>
        <v>0.39891028910924925</v>
      </c>
    </row>
    <row r="34" spans="1:8" ht="42.75">
      <c r="A34" s="184"/>
      <c r="B34" s="184"/>
      <c r="C34" s="416">
        <v>226</v>
      </c>
      <c r="D34" s="455" t="s">
        <v>440</v>
      </c>
      <c r="E34" s="436">
        <f>Самоуправление!E103+'КУ '!E93+БУ!E196+АУ!E62</f>
        <v>3075.7</v>
      </c>
      <c r="F34" s="436">
        <f>Самоуправление!F103+'КУ '!F93+БУ!F196+АУ!F62</f>
        <v>4764.9</v>
      </c>
      <c r="G34" s="462">
        <f>Самоуправление!G103+'КУ '!G93+БУ!G196+АУ!G62+'Субвенция обр.'!C15</f>
        <v>4425.400000000001</v>
      </c>
      <c r="H34" s="463">
        <f t="shared" si="0"/>
        <v>2.1478739426013775</v>
      </c>
    </row>
    <row r="35" spans="1:9" ht="16.5" customHeight="1">
      <c r="A35" s="182"/>
      <c r="B35" s="182"/>
      <c r="C35" s="416">
        <v>226</v>
      </c>
      <c r="D35" s="452" t="s">
        <v>407</v>
      </c>
      <c r="E35" s="436">
        <f>Самоуправление!E115+'КУ '!E102+БУ!E210+АУ!E65</f>
        <v>322.2</v>
      </c>
      <c r="F35" s="436">
        <f>Самоуправление!F115+'КУ '!F102+БУ!F210+АУ!F65</f>
        <v>321.7</v>
      </c>
      <c r="G35" s="462">
        <f>Самоуправление!G115+'КУ '!G102+БУ!G210+АУ!G65</f>
        <v>370.8</v>
      </c>
      <c r="H35" s="463">
        <f t="shared" si="0"/>
        <v>0.17996828714163482</v>
      </c>
      <c r="I35" s="226"/>
    </row>
    <row r="36" spans="1:8" ht="33">
      <c r="A36" s="184"/>
      <c r="B36" s="184"/>
      <c r="C36" s="416">
        <v>263</v>
      </c>
      <c r="D36" s="455" t="s">
        <v>443</v>
      </c>
      <c r="E36" s="436">
        <f>Самоуправление!E121</f>
        <v>800</v>
      </c>
      <c r="F36" s="436">
        <f>Самоуправление!F121</f>
        <v>637.8</v>
      </c>
      <c r="G36" s="462">
        <f>Самоуправление!G121</f>
        <v>713.4</v>
      </c>
      <c r="H36" s="463">
        <f t="shared" si="0"/>
        <v>0.3462496657142456</v>
      </c>
    </row>
    <row r="37" spans="1:8" ht="42" customHeight="1">
      <c r="A37" s="184"/>
      <c r="B37" s="184"/>
      <c r="C37" s="416">
        <v>290</v>
      </c>
      <c r="D37" s="455" t="s">
        <v>444</v>
      </c>
      <c r="E37" s="244">
        <f>Самоуправление!E124+БУ!E223</f>
        <v>338</v>
      </c>
      <c r="F37" s="244">
        <f>Самоуправление!F124+БУ!F223</f>
        <v>277.3</v>
      </c>
      <c r="G37" s="462">
        <f>Самоуправление!G124+БУ!G223+'Субвенция обр.'!C16</f>
        <v>587.5999999999999</v>
      </c>
      <c r="H37" s="463">
        <f t="shared" si="0"/>
        <v>0.285192463658103</v>
      </c>
    </row>
    <row r="38" spans="1:8" ht="33">
      <c r="A38" s="184"/>
      <c r="B38" s="184"/>
      <c r="C38" s="416">
        <v>310</v>
      </c>
      <c r="D38" s="455" t="s">
        <v>450</v>
      </c>
      <c r="E38" s="244"/>
      <c r="F38" s="244"/>
      <c r="G38" s="462">
        <f>'Субвенция обр.'!C17</f>
        <v>1796</v>
      </c>
      <c r="H38" s="463">
        <f t="shared" si="0"/>
        <v>0.8716910563818125</v>
      </c>
    </row>
    <row r="39" spans="1:8" ht="33">
      <c r="A39" s="184"/>
      <c r="B39" s="184"/>
      <c r="C39" s="416">
        <v>340</v>
      </c>
      <c r="D39" s="453" t="s">
        <v>408</v>
      </c>
      <c r="E39" s="436">
        <f>E40+E41+E43+E44+E45+E42</f>
        <v>8843.9</v>
      </c>
      <c r="F39" s="436">
        <f>F40+F41+F43+F44+F45+F42</f>
        <v>10923.5</v>
      </c>
      <c r="G39" s="462">
        <f>G40+G41+G43+G44+G45+G42</f>
        <v>12071</v>
      </c>
      <c r="H39" s="463">
        <f>G39*H36/G36</f>
        <v>5.858676359457048</v>
      </c>
    </row>
    <row r="40" spans="1:10" ht="15" customHeight="1">
      <c r="A40" s="184"/>
      <c r="B40" s="184"/>
      <c r="C40" s="416">
        <v>340</v>
      </c>
      <c r="D40" s="444" t="s">
        <v>414</v>
      </c>
      <c r="E40" s="244">
        <f>БУ!E237+АУ!E69</f>
        <v>4655.5</v>
      </c>
      <c r="F40" s="244">
        <f>БУ!F237+АУ!F69</f>
        <v>5760.5</v>
      </c>
      <c r="G40" s="123">
        <f>БУ!G237+АУ!G69</f>
        <v>5844.099999999999</v>
      </c>
      <c r="H40" s="463">
        <f>G40*H37/G37</f>
        <v>2.8364419279515314</v>
      </c>
      <c r="I40" s="226"/>
      <c r="J40" s="226"/>
    </row>
    <row r="41" spans="1:8" ht="15.75" customHeight="1">
      <c r="A41" s="182"/>
      <c r="B41" s="182"/>
      <c r="C41" s="416">
        <v>340</v>
      </c>
      <c r="D41" s="444" t="s">
        <v>413</v>
      </c>
      <c r="E41" s="244">
        <f>БУ!E244+АУ!E72</f>
        <v>14</v>
      </c>
      <c r="F41" s="244">
        <f>БУ!F244+АУ!F72</f>
        <v>14</v>
      </c>
      <c r="G41" s="123">
        <f>БУ!G244+АУ!G72</f>
        <v>27</v>
      </c>
      <c r="H41" s="463">
        <f t="shared" si="0"/>
        <v>0.013104486927788941</v>
      </c>
    </row>
    <row r="42" spans="1:9" ht="15">
      <c r="A42" s="184"/>
      <c r="B42" s="184"/>
      <c r="C42" s="416">
        <v>340</v>
      </c>
      <c r="D42" s="444" t="s">
        <v>412</v>
      </c>
      <c r="E42" s="244">
        <f>'КУ '!E109+БУ!E252+АУ!E75</f>
        <v>1449.1000000000001</v>
      </c>
      <c r="F42" s="244">
        <f>'КУ '!F109+БУ!F252+АУ!F75</f>
        <v>1564.1000000000001</v>
      </c>
      <c r="G42" s="123">
        <f>'КУ '!G109+БУ!G252+АУ!G75</f>
        <v>1440.7</v>
      </c>
      <c r="H42" s="463">
        <f t="shared" si="0"/>
        <v>0.699245715439464</v>
      </c>
      <c r="I42" s="456"/>
    </row>
    <row r="43" spans="1:8" ht="15">
      <c r="A43" s="182"/>
      <c r="B43" s="182"/>
      <c r="C43" s="416">
        <v>340</v>
      </c>
      <c r="D43" s="444" t="s">
        <v>411</v>
      </c>
      <c r="E43" s="244">
        <f>Самоуправление!E132+БУ!E261</f>
        <v>1224</v>
      </c>
      <c r="F43" s="244">
        <f>Самоуправление!F132+БУ!F261</f>
        <v>1233.6</v>
      </c>
      <c r="G43" s="123">
        <f>Самоуправление!G132+БУ!G261</f>
        <v>1349</v>
      </c>
      <c r="H43" s="463">
        <f t="shared" si="0"/>
        <v>0.6547389950217513</v>
      </c>
    </row>
    <row r="44" spans="1:8" ht="15">
      <c r="A44" s="184"/>
      <c r="B44" s="184"/>
      <c r="C44" s="416">
        <v>340</v>
      </c>
      <c r="D44" s="444" t="s">
        <v>410</v>
      </c>
      <c r="E44" s="244">
        <f>Самоуправление!E135+БУ!E267</f>
        <v>403</v>
      </c>
      <c r="F44" s="244">
        <f>Самоуправление!F135+БУ!F267</f>
        <v>457</v>
      </c>
      <c r="G44" s="123">
        <f>Самоуправление!G135+БУ!G267</f>
        <v>613</v>
      </c>
      <c r="H44" s="463">
        <f t="shared" si="0"/>
        <v>0.29752038839757855</v>
      </c>
    </row>
    <row r="45" spans="1:8" ht="42.75">
      <c r="A45" s="184"/>
      <c r="B45" s="184"/>
      <c r="C45" s="416">
        <v>340</v>
      </c>
      <c r="D45" s="444" t="s">
        <v>409</v>
      </c>
      <c r="E45" s="244">
        <f>Самоуправление!E138+'КУ '!E115+БУ!E276+АУ!E78</f>
        <v>1098.3</v>
      </c>
      <c r="F45" s="244">
        <f>Самоуправление!F138+'КУ '!F115+БУ!F276+АУ!F78</f>
        <v>1894.3</v>
      </c>
      <c r="G45" s="117">
        <f>Самоуправление!G138+'КУ '!G115+БУ!G276+АУ!G78+'Субвенция обр.'!C18</f>
        <v>2797.2</v>
      </c>
      <c r="H45" s="463">
        <f t="shared" si="0"/>
        <v>1.3576248457189344</v>
      </c>
    </row>
    <row r="46" spans="1:8" ht="16.5">
      <c r="A46" s="191"/>
      <c r="B46" s="191"/>
      <c r="C46" s="416"/>
      <c r="D46" s="453" t="s">
        <v>306</v>
      </c>
      <c r="E46" s="159">
        <f>Самоуправление!E144+'КУ '!E123+БУ!E289+АУ!E81</f>
        <v>906.1</v>
      </c>
      <c r="F46" s="159">
        <f>Самоуправление!F144+'КУ '!F123+БУ!F289+АУ!F81</f>
        <v>1432.3</v>
      </c>
      <c r="G46" s="462">
        <f>Самоуправление!G144+'КУ '!G123+БУ!G289+АУ!G81</f>
        <v>1037.2</v>
      </c>
      <c r="H46" s="463">
        <f>G46*H45/G45</f>
        <v>0.5034064385741738</v>
      </c>
    </row>
    <row r="47" spans="1:14" ht="16.5">
      <c r="A47" s="201"/>
      <c r="B47" s="202"/>
      <c r="C47" s="416"/>
      <c r="D47" s="453" t="s">
        <v>156</v>
      </c>
      <c r="E47" s="159">
        <v>200</v>
      </c>
      <c r="F47" s="159">
        <v>200</v>
      </c>
      <c r="G47" s="462">
        <v>100</v>
      </c>
      <c r="H47" s="463">
        <f>G47*H16/G16</f>
        <v>0.04853513676958868</v>
      </c>
      <c r="M47" s="220"/>
      <c r="N47" s="220"/>
    </row>
    <row r="48" spans="1:14" ht="16.5">
      <c r="A48" s="184"/>
      <c r="B48" s="184"/>
      <c r="C48" s="416"/>
      <c r="D48" s="453" t="s">
        <v>211</v>
      </c>
      <c r="E48" s="159">
        <v>250</v>
      </c>
      <c r="F48" s="159">
        <v>250</v>
      </c>
      <c r="G48" s="462">
        <v>496.4</v>
      </c>
      <c r="H48" s="463">
        <f>G48*H16/G16</f>
        <v>0.2409284189242382</v>
      </c>
      <c r="M48" s="220"/>
      <c r="N48" s="220"/>
    </row>
    <row r="49" spans="1:8" ht="14.25">
      <c r="A49" s="193"/>
      <c r="B49" s="193"/>
      <c r="C49" s="416"/>
      <c r="D49" s="415"/>
      <c r="E49" s="123"/>
      <c r="F49" s="123"/>
      <c r="G49" s="123"/>
      <c r="H49" s="401"/>
    </row>
    <row r="50" spans="1:8" ht="15.75">
      <c r="A50" s="193"/>
      <c r="B50" s="193"/>
      <c r="C50" s="416"/>
      <c r="D50" s="433" t="s">
        <v>327</v>
      </c>
      <c r="E50" s="432">
        <v>2813.2</v>
      </c>
      <c r="F50" s="432">
        <v>2879.5</v>
      </c>
      <c r="G50" s="63">
        <v>3551.8</v>
      </c>
      <c r="H50" s="434">
        <f t="shared" si="0"/>
        <v>1.7238709877822507</v>
      </c>
    </row>
    <row r="51" spans="1:8" ht="15.75">
      <c r="A51" s="193"/>
      <c r="B51" s="193"/>
      <c r="C51" s="416"/>
      <c r="D51" s="76" t="s">
        <v>5</v>
      </c>
      <c r="E51" s="244"/>
      <c r="F51" s="244"/>
      <c r="G51" s="244"/>
      <c r="H51" s="434"/>
    </row>
    <row r="52" spans="1:8" ht="30" customHeight="1">
      <c r="A52" s="193"/>
      <c r="B52" s="193"/>
      <c r="C52" s="416"/>
      <c r="D52" s="396" t="s">
        <v>328</v>
      </c>
      <c r="E52" s="96">
        <v>143</v>
      </c>
      <c r="F52" s="96">
        <v>143</v>
      </c>
      <c r="G52" s="462">
        <v>140</v>
      </c>
      <c r="H52" s="463">
        <f t="shared" si="0"/>
        <v>0.06794919147742415</v>
      </c>
    </row>
    <row r="53" spans="1:8" ht="33" customHeight="1">
      <c r="A53" s="193"/>
      <c r="B53" s="193"/>
      <c r="C53" s="416"/>
      <c r="D53" s="396" t="s">
        <v>329</v>
      </c>
      <c r="E53" s="96">
        <v>166.9</v>
      </c>
      <c r="F53" s="96">
        <v>166.9</v>
      </c>
      <c r="G53" s="462">
        <v>100</v>
      </c>
      <c r="H53" s="463">
        <f>G53*H16/G16</f>
        <v>0.04853513676958868</v>
      </c>
    </row>
    <row r="54" spans="1:8" ht="21" customHeight="1">
      <c r="A54" s="193"/>
      <c r="B54" s="193"/>
      <c r="C54" s="416"/>
      <c r="D54" s="396" t="s">
        <v>179</v>
      </c>
      <c r="E54" s="96">
        <v>190</v>
      </c>
      <c r="F54" s="96">
        <v>181</v>
      </c>
      <c r="G54" s="462">
        <v>160</v>
      </c>
      <c r="H54" s="463">
        <f t="shared" si="0"/>
        <v>0.07765621883134188</v>
      </c>
    </row>
    <row r="55" spans="1:10" ht="19.5" customHeight="1">
      <c r="A55" s="193"/>
      <c r="B55" s="193"/>
      <c r="C55" s="416"/>
      <c r="D55" s="396" t="s">
        <v>180</v>
      </c>
      <c r="E55" s="96">
        <v>135</v>
      </c>
      <c r="F55" s="96">
        <v>135</v>
      </c>
      <c r="G55" s="462">
        <v>120</v>
      </c>
      <c r="H55" s="463">
        <f t="shared" si="0"/>
        <v>0.05824216412350641</v>
      </c>
      <c r="J55" s="464"/>
    </row>
    <row r="56" spans="1:8" ht="46.5" customHeight="1">
      <c r="A56" s="193"/>
      <c r="B56" s="193"/>
      <c r="C56" s="416"/>
      <c r="D56" s="396" t="s">
        <v>330</v>
      </c>
      <c r="E56" s="96">
        <v>70</v>
      </c>
      <c r="F56" s="96">
        <v>70</v>
      </c>
      <c r="G56" s="462">
        <v>40</v>
      </c>
      <c r="H56" s="463">
        <f t="shared" si="0"/>
        <v>0.01941405470783547</v>
      </c>
    </row>
    <row r="57" spans="1:8" ht="74.25" customHeight="1">
      <c r="A57" s="193"/>
      <c r="B57" s="193"/>
      <c r="C57" s="416"/>
      <c r="D57" s="396" t="s">
        <v>331</v>
      </c>
      <c r="E57" s="96"/>
      <c r="F57" s="96">
        <v>9</v>
      </c>
      <c r="G57" s="462">
        <v>60</v>
      </c>
      <c r="H57" s="463">
        <f t="shared" si="0"/>
        <v>0.029121082061753203</v>
      </c>
    </row>
    <row r="58" spans="1:8" ht="46.5" customHeight="1">
      <c r="A58" s="193"/>
      <c r="B58" s="193"/>
      <c r="C58" s="416"/>
      <c r="D58" s="396" t="s">
        <v>332</v>
      </c>
      <c r="E58" s="96">
        <v>660</v>
      </c>
      <c r="F58" s="96">
        <v>660</v>
      </c>
      <c r="G58" s="462">
        <v>660</v>
      </c>
      <c r="H58" s="463">
        <f t="shared" si="0"/>
        <v>0.3203319026792853</v>
      </c>
    </row>
    <row r="59" spans="1:8" ht="15">
      <c r="A59" s="193"/>
      <c r="B59" s="193"/>
      <c r="C59" s="416"/>
      <c r="D59" s="76" t="s">
        <v>5</v>
      </c>
      <c r="E59" s="160"/>
      <c r="F59" s="96"/>
      <c r="G59" s="103"/>
      <c r="H59" s="276"/>
    </row>
    <row r="60" spans="1:8" ht="16.5" customHeight="1">
      <c r="A60" s="193"/>
      <c r="B60" s="193"/>
      <c r="C60" s="416"/>
      <c r="D60" s="458" t="s">
        <v>333</v>
      </c>
      <c r="E60" s="117">
        <v>60</v>
      </c>
      <c r="F60" s="117">
        <v>60</v>
      </c>
      <c r="G60" s="117">
        <v>60</v>
      </c>
      <c r="H60" s="276">
        <f t="shared" si="0"/>
        <v>0.029121082061753206</v>
      </c>
    </row>
    <row r="61" spans="1:8" ht="30" customHeight="1">
      <c r="A61" s="193"/>
      <c r="B61" s="193"/>
      <c r="C61" s="416"/>
      <c r="D61" s="459" t="s">
        <v>208</v>
      </c>
      <c r="E61" s="117">
        <v>600</v>
      </c>
      <c r="F61" s="117">
        <v>600</v>
      </c>
      <c r="G61" s="117">
        <v>600</v>
      </c>
      <c r="H61" s="463">
        <f>G61*H16/G16</f>
        <v>0.29121082061753206</v>
      </c>
    </row>
    <row r="62" spans="1:8" ht="44.25" customHeight="1">
      <c r="A62" s="193"/>
      <c r="B62" s="193"/>
      <c r="C62" s="416"/>
      <c r="D62" s="396" t="s">
        <v>334</v>
      </c>
      <c r="E62" s="96">
        <v>445</v>
      </c>
      <c r="F62" s="96">
        <v>511.3</v>
      </c>
      <c r="G62" s="462">
        <v>445</v>
      </c>
      <c r="H62" s="463">
        <f t="shared" si="0"/>
        <v>0.2159813586246696</v>
      </c>
    </row>
    <row r="63" spans="1:8" ht="85.5" customHeight="1">
      <c r="A63" s="193"/>
      <c r="B63" s="193"/>
      <c r="C63" s="416"/>
      <c r="D63" s="396" t="s">
        <v>335</v>
      </c>
      <c r="E63" s="96">
        <v>903.3</v>
      </c>
      <c r="F63" s="96">
        <v>903.3</v>
      </c>
      <c r="G63" s="462">
        <v>948.7</v>
      </c>
      <c r="H63" s="463">
        <f t="shared" si="0"/>
        <v>0.46045284253308777</v>
      </c>
    </row>
    <row r="64" spans="1:8" ht="33.75" customHeight="1">
      <c r="A64" s="193"/>
      <c r="B64" s="193"/>
      <c r="C64" s="416"/>
      <c r="D64" s="396" t="s">
        <v>336</v>
      </c>
      <c r="E64" s="96">
        <v>100</v>
      </c>
      <c r="F64" s="96">
        <v>100</v>
      </c>
      <c r="G64" s="462">
        <v>100</v>
      </c>
      <c r="H64" s="463">
        <f t="shared" si="0"/>
        <v>0.04853513676958868</v>
      </c>
    </row>
    <row r="65" spans="1:8" ht="32.25" customHeight="1">
      <c r="A65" s="193"/>
      <c r="B65" s="193"/>
      <c r="C65" s="416"/>
      <c r="D65" s="396" t="s">
        <v>337</v>
      </c>
      <c r="E65" s="96"/>
      <c r="F65" s="96"/>
      <c r="G65" s="462">
        <v>778.1</v>
      </c>
      <c r="H65" s="463">
        <f t="shared" si="0"/>
        <v>0.37765189920416947</v>
      </c>
    </row>
    <row r="66" spans="1:8" ht="15">
      <c r="A66" s="193"/>
      <c r="B66" s="193"/>
      <c r="C66" s="416"/>
      <c r="D66" s="76" t="s">
        <v>5</v>
      </c>
      <c r="E66" s="397"/>
      <c r="F66" s="397"/>
      <c r="G66" s="397"/>
      <c r="H66" s="463"/>
    </row>
    <row r="67" spans="1:8" ht="27">
      <c r="A67" s="193"/>
      <c r="B67" s="193"/>
      <c r="C67" s="416"/>
      <c r="D67" s="457" t="s">
        <v>338</v>
      </c>
      <c r="E67" s="397"/>
      <c r="F67" s="397"/>
      <c r="G67" s="117">
        <v>519.8</v>
      </c>
      <c r="H67" s="463">
        <f t="shared" si="0"/>
        <v>0.2522856409283219</v>
      </c>
    </row>
    <row r="68" spans="1:8" ht="28.5" customHeight="1">
      <c r="A68" s="193"/>
      <c r="B68" s="193"/>
      <c r="C68" s="416"/>
      <c r="D68" s="457" t="s">
        <v>339</v>
      </c>
      <c r="E68" s="96"/>
      <c r="F68" s="96"/>
      <c r="G68" s="117">
        <v>150.3</v>
      </c>
      <c r="H68" s="463">
        <f>G68*H16/G16</f>
        <v>0.0729483105646918</v>
      </c>
    </row>
    <row r="69" spans="1:8" ht="27">
      <c r="A69" s="193"/>
      <c r="B69" s="193"/>
      <c r="C69" s="416"/>
      <c r="D69" s="457" t="s">
        <v>340</v>
      </c>
      <c r="E69" s="96"/>
      <c r="F69" s="96"/>
      <c r="G69" s="117">
        <v>108</v>
      </c>
      <c r="H69" s="463">
        <f t="shared" si="0"/>
        <v>0.052417947711155766</v>
      </c>
    </row>
    <row r="70" spans="1:8" ht="15">
      <c r="A70" s="193"/>
      <c r="B70" s="193"/>
      <c r="C70" s="416"/>
      <c r="D70" s="76"/>
      <c r="E70" s="244"/>
      <c r="F70" s="244"/>
      <c r="G70" s="244"/>
      <c r="H70" s="276"/>
    </row>
    <row r="71" spans="1:8" ht="16.5">
      <c r="A71" s="193"/>
      <c r="B71" s="193"/>
      <c r="C71" s="416"/>
      <c r="D71" s="466" t="s">
        <v>396</v>
      </c>
      <c r="E71" s="159">
        <v>50</v>
      </c>
      <c r="F71" s="159">
        <v>50</v>
      </c>
      <c r="G71" s="467">
        <v>50</v>
      </c>
      <c r="H71" s="468">
        <f>G71*H50/G50</f>
        <v>0.02426756838479434</v>
      </c>
    </row>
    <row r="72" spans="1:8" ht="11.25" customHeight="1">
      <c r="A72" s="193"/>
      <c r="B72" s="193"/>
      <c r="C72" s="416"/>
      <c r="D72" s="413"/>
      <c r="E72" s="393"/>
      <c r="F72" s="393"/>
      <c r="G72" s="394"/>
      <c r="H72" s="401"/>
    </row>
    <row r="73" spans="1:8" ht="15.75">
      <c r="A73" s="200"/>
      <c r="B73" s="193"/>
      <c r="C73" s="416"/>
      <c r="D73" s="446" t="s">
        <v>341</v>
      </c>
      <c r="E73" s="63">
        <f>E74+E75+E76+E130+E131+E132+E133+E134+E135</f>
        <v>51813.6</v>
      </c>
      <c r="F73" s="63">
        <f>F74+F75+F76+F130+F131+F132+F133+F134+F135</f>
        <v>56740.1</v>
      </c>
      <c r="G73" s="63">
        <f>G74+G75+G76+G130+G131+G132+G133+G134+G135</f>
        <v>14371.800000000001</v>
      </c>
      <c r="H73" s="431">
        <f t="shared" si="0"/>
        <v>6.9753727862517465</v>
      </c>
    </row>
    <row r="74" spans="1:8" ht="21" customHeight="1">
      <c r="A74" s="200"/>
      <c r="B74" s="193"/>
      <c r="C74" s="416"/>
      <c r="D74" s="453" t="s">
        <v>342</v>
      </c>
      <c r="E74" s="96">
        <v>754.8</v>
      </c>
      <c r="F74" s="96">
        <v>831.5</v>
      </c>
      <c r="G74" s="462">
        <v>519.3</v>
      </c>
      <c r="H74" s="463">
        <f>G74*H16/G16</f>
        <v>0.25204296524447395</v>
      </c>
    </row>
    <row r="75" spans="1:8" ht="35.25" customHeight="1">
      <c r="A75" s="200"/>
      <c r="B75" s="193"/>
      <c r="C75" s="416"/>
      <c r="D75" s="396" t="s">
        <v>347</v>
      </c>
      <c r="E75" s="96">
        <v>312</v>
      </c>
      <c r="F75" s="96">
        <v>312</v>
      </c>
      <c r="G75" s="462">
        <v>328</v>
      </c>
      <c r="H75" s="463">
        <f t="shared" si="0"/>
        <v>0.15919524860425086</v>
      </c>
    </row>
    <row r="76" spans="1:8" ht="46.5" customHeight="1">
      <c r="A76" s="200"/>
      <c r="B76" s="193"/>
      <c r="C76" s="416"/>
      <c r="D76" s="396" t="s">
        <v>343</v>
      </c>
      <c r="E76" s="96">
        <v>5084.3</v>
      </c>
      <c r="F76" s="96">
        <v>5814.8</v>
      </c>
      <c r="G76" s="462">
        <v>6830</v>
      </c>
      <c r="H76" s="463">
        <f t="shared" si="0"/>
        <v>3.3149498413629064</v>
      </c>
    </row>
    <row r="77" spans="1:8" ht="29.25" customHeight="1" hidden="1">
      <c r="A77" s="203"/>
      <c r="B77" s="192"/>
      <c r="C77" s="416"/>
      <c r="D77" s="396" t="s">
        <v>344</v>
      </c>
      <c r="E77" s="96"/>
      <c r="F77" s="96"/>
      <c r="G77" s="462">
        <v>28.7</v>
      </c>
      <c r="H77" s="463">
        <f t="shared" si="0"/>
        <v>0.01392958425287195</v>
      </c>
    </row>
    <row r="78" spans="1:8" ht="13.5" customHeight="1" hidden="1">
      <c r="A78" s="203"/>
      <c r="B78" s="192"/>
      <c r="C78" s="416"/>
      <c r="D78" s="396" t="s">
        <v>345</v>
      </c>
      <c r="E78" s="96"/>
      <c r="F78" s="96"/>
      <c r="G78" s="462">
        <v>169.4</v>
      </c>
      <c r="H78" s="463">
        <f t="shared" si="0"/>
        <v>0.0822185216876832</v>
      </c>
    </row>
    <row r="79" spans="1:8" ht="27.75" hidden="1">
      <c r="A79" s="203"/>
      <c r="B79" s="192"/>
      <c r="C79" s="416"/>
      <c r="D79" s="396" t="s">
        <v>346</v>
      </c>
      <c r="E79" s="96"/>
      <c r="F79" s="96"/>
      <c r="G79" s="462">
        <v>3404.5</v>
      </c>
      <c r="H79" s="463">
        <f t="shared" si="0"/>
        <v>1.6523787313206464</v>
      </c>
    </row>
    <row r="80" spans="1:8" s="141" customFormat="1" ht="15.75" hidden="1">
      <c r="A80" s="203"/>
      <c r="B80" s="203"/>
      <c r="C80" s="416"/>
      <c r="D80" s="396"/>
      <c r="E80" s="287"/>
      <c r="F80" s="287"/>
      <c r="G80" s="462"/>
      <c r="H80" s="463">
        <f t="shared" si="0"/>
        <v>0</v>
      </c>
    </row>
    <row r="81" spans="1:8" ht="41.25" hidden="1">
      <c r="A81" s="192" t="s">
        <v>125</v>
      </c>
      <c r="B81" s="192"/>
      <c r="C81" s="416"/>
      <c r="D81" s="396" t="s">
        <v>159</v>
      </c>
      <c r="E81" s="133"/>
      <c r="F81" s="133"/>
      <c r="G81" s="462"/>
      <c r="H81" s="463">
        <f t="shared" si="0"/>
        <v>0</v>
      </c>
    </row>
    <row r="82" spans="1:8" ht="29.25" customHeight="1" hidden="1">
      <c r="A82" s="192" t="s">
        <v>125</v>
      </c>
      <c r="B82" s="192"/>
      <c r="C82" s="416"/>
      <c r="D82" s="396" t="s">
        <v>160</v>
      </c>
      <c r="E82" s="133"/>
      <c r="F82" s="133"/>
      <c r="G82" s="462"/>
      <c r="H82" s="463" t="e">
        <f t="shared" si="0"/>
        <v>#DIV/0!</v>
      </c>
    </row>
    <row r="83" spans="1:8" ht="22.5" customHeight="1" hidden="1">
      <c r="A83" s="192" t="s">
        <v>257</v>
      </c>
      <c r="B83" s="192" t="s">
        <v>258</v>
      </c>
      <c r="C83" s="416" t="s">
        <v>45</v>
      </c>
      <c r="D83" s="396" t="s">
        <v>161</v>
      </c>
      <c r="E83" s="133"/>
      <c r="F83" s="133"/>
      <c r="G83" s="462"/>
      <c r="H83" s="463" t="e">
        <f t="shared" si="0"/>
        <v>#DIV/0!</v>
      </c>
    </row>
    <row r="84" spans="1:8" ht="18.75" customHeight="1" hidden="1">
      <c r="A84" s="6"/>
      <c r="B84" s="6"/>
      <c r="C84" s="416"/>
      <c r="D84" s="396" t="s">
        <v>205</v>
      </c>
      <c r="E84" s="161">
        <f>E85</f>
        <v>0</v>
      </c>
      <c r="F84" s="161"/>
      <c r="G84" s="462"/>
      <c r="H84" s="463" t="e">
        <f t="shared" si="0"/>
        <v>#DIV/0!</v>
      </c>
    </row>
    <row r="85" spans="1:8" ht="15.75" hidden="1">
      <c r="A85" s="193" t="s">
        <v>193</v>
      </c>
      <c r="B85" s="184" t="s">
        <v>259</v>
      </c>
      <c r="C85" s="416" t="s">
        <v>252</v>
      </c>
      <c r="D85" s="396" t="s">
        <v>157</v>
      </c>
      <c r="E85" s="118"/>
      <c r="F85" s="118"/>
      <c r="G85" s="462"/>
      <c r="H85" s="463" t="e">
        <f t="shared" si="0"/>
        <v>#DIV/0!</v>
      </c>
    </row>
    <row r="86" spans="1:8" ht="15.75" hidden="1">
      <c r="A86" s="193"/>
      <c r="B86" s="184"/>
      <c r="C86" s="416"/>
      <c r="D86" s="396"/>
      <c r="E86" s="118"/>
      <c r="F86" s="118"/>
      <c r="G86" s="462"/>
      <c r="H86" s="463" t="e">
        <f t="shared" si="0"/>
        <v>#DIV/0!</v>
      </c>
    </row>
    <row r="87" spans="1:8" ht="19.5" customHeight="1" hidden="1">
      <c r="A87" s="184"/>
      <c r="B87" s="184"/>
      <c r="C87" s="416"/>
      <c r="D87" s="396" t="s">
        <v>154</v>
      </c>
      <c r="E87" s="66">
        <f>E88+E101+E103</f>
        <v>0</v>
      </c>
      <c r="F87" s="66"/>
      <c r="G87" s="462"/>
      <c r="H87" s="463" t="e">
        <f t="shared" si="0"/>
        <v>#DIV/0!</v>
      </c>
    </row>
    <row r="88" spans="1:8" ht="15.75" hidden="1">
      <c r="A88" s="184" t="s">
        <v>16</v>
      </c>
      <c r="B88" s="184" t="s">
        <v>260</v>
      </c>
      <c r="C88" s="416"/>
      <c r="D88" s="396" t="s">
        <v>155</v>
      </c>
      <c r="E88" s="117"/>
      <c r="F88" s="118"/>
      <c r="G88" s="462"/>
      <c r="H88" s="463" t="e">
        <f t="shared" si="0"/>
        <v>#DIV/0!</v>
      </c>
    </row>
    <row r="89" spans="1:8" ht="15.75" hidden="1">
      <c r="A89" s="184"/>
      <c r="B89" s="184"/>
      <c r="C89" s="416" t="s">
        <v>11</v>
      </c>
      <c r="D89" s="396" t="s">
        <v>173</v>
      </c>
      <c r="E89" s="163"/>
      <c r="F89" s="138"/>
      <c r="G89" s="462"/>
      <c r="H89" s="463" t="e">
        <f t="shared" si="0"/>
        <v>#DIV/0!</v>
      </c>
    </row>
    <row r="90" spans="1:8" ht="15.75" hidden="1">
      <c r="A90" s="184"/>
      <c r="B90" s="184"/>
      <c r="C90" s="416" t="s">
        <v>24</v>
      </c>
      <c r="D90" s="396" t="s">
        <v>165</v>
      </c>
      <c r="E90" s="163"/>
      <c r="F90" s="138"/>
      <c r="G90" s="462"/>
      <c r="H90" s="463" t="e">
        <f t="shared" si="0"/>
        <v>#DIV/0!</v>
      </c>
    </row>
    <row r="91" spans="1:8" ht="15.75" hidden="1">
      <c r="A91" s="184"/>
      <c r="B91" s="184"/>
      <c r="C91" s="416" t="s">
        <v>23</v>
      </c>
      <c r="D91" s="396" t="s">
        <v>166</v>
      </c>
      <c r="E91" s="163"/>
      <c r="F91" s="138"/>
      <c r="G91" s="462"/>
      <c r="H91" s="463" t="e">
        <f t="shared" si="0"/>
        <v>#DIV/0!</v>
      </c>
    </row>
    <row r="92" spans="1:8" ht="15.75" hidden="1">
      <c r="A92" s="184"/>
      <c r="B92" s="184"/>
      <c r="C92" s="416" t="s">
        <v>27</v>
      </c>
      <c r="D92" s="396" t="s">
        <v>167</v>
      </c>
      <c r="E92" s="179"/>
      <c r="F92" s="138"/>
      <c r="G92" s="462"/>
      <c r="H92" s="463" t="e">
        <f t="shared" si="0"/>
        <v>#DIV/0!</v>
      </c>
    </row>
    <row r="93" spans="1:8" ht="15.75" hidden="1">
      <c r="A93" s="184"/>
      <c r="B93" s="184"/>
      <c r="C93" s="416" t="s">
        <v>28</v>
      </c>
      <c r="D93" s="396" t="s">
        <v>168</v>
      </c>
      <c r="E93" s="179"/>
      <c r="F93" s="138"/>
      <c r="G93" s="462"/>
      <c r="H93" s="463" t="e">
        <f t="shared" si="0"/>
        <v>#DIV/0!</v>
      </c>
    </row>
    <row r="94" spans="1:8" ht="15.75" hidden="1">
      <c r="A94" s="184"/>
      <c r="B94" s="184"/>
      <c r="C94" s="416" t="s">
        <v>28</v>
      </c>
      <c r="D94" s="396" t="s">
        <v>198</v>
      </c>
      <c r="E94" s="179"/>
      <c r="F94" s="138"/>
      <c r="G94" s="462"/>
      <c r="H94" s="463" t="e">
        <f t="shared" si="0"/>
        <v>#DIV/0!</v>
      </c>
    </row>
    <row r="95" spans="1:8" ht="15.75" hidden="1">
      <c r="A95" s="184"/>
      <c r="B95" s="184"/>
      <c r="C95" s="416" t="s">
        <v>56</v>
      </c>
      <c r="D95" s="396" t="s">
        <v>175</v>
      </c>
      <c r="E95" s="179"/>
      <c r="F95" s="138"/>
      <c r="G95" s="462"/>
      <c r="H95" s="463" t="e">
        <f t="shared" si="0"/>
        <v>#DIV/0!</v>
      </c>
    </row>
    <row r="96" spans="1:8" ht="15.75" hidden="1">
      <c r="A96" s="184"/>
      <c r="B96" s="184"/>
      <c r="C96" s="416" t="s">
        <v>45</v>
      </c>
      <c r="D96" s="396" t="s">
        <v>169</v>
      </c>
      <c r="E96" s="179"/>
      <c r="F96" s="138"/>
      <c r="G96" s="462"/>
      <c r="H96" s="463" t="e">
        <f t="shared" si="0"/>
        <v>#DIV/0!</v>
      </c>
    </row>
    <row r="97" spans="1:8" ht="15.75" hidden="1">
      <c r="A97" s="184"/>
      <c r="B97" s="184"/>
      <c r="C97" s="416" t="s">
        <v>51</v>
      </c>
      <c r="D97" s="396" t="s">
        <v>170</v>
      </c>
      <c r="E97" s="179"/>
      <c r="F97" s="138"/>
      <c r="G97" s="462"/>
      <c r="H97" s="463" t="e">
        <f t="shared" si="0"/>
        <v>#DIV/0!</v>
      </c>
    </row>
    <row r="98" spans="1:8" ht="15.75" hidden="1">
      <c r="A98" s="184"/>
      <c r="B98" s="184"/>
      <c r="C98" s="416" t="s">
        <v>53</v>
      </c>
      <c r="D98" s="396" t="s">
        <v>171</v>
      </c>
      <c r="E98" s="179"/>
      <c r="F98" s="163"/>
      <c r="G98" s="462"/>
      <c r="H98" s="463" t="e">
        <f t="shared" si="0"/>
        <v>#DIV/0!</v>
      </c>
    </row>
    <row r="99" spans="1:8" ht="15.75" hidden="1">
      <c r="A99" s="184"/>
      <c r="B99" s="184"/>
      <c r="C99" s="416" t="s">
        <v>56</v>
      </c>
      <c r="D99" s="396" t="s">
        <v>172</v>
      </c>
      <c r="E99" s="179"/>
      <c r="F99" s="138"/>
      <c r="G99" s="462"/>
      <c r="H99" s="463" t="e">
        <f t="shared" si="0"/>
        <v>#DIV/0!</v>
      </c>
    </row>
    <row r="100" spans="1:8" ht="15.75" hidden="1">
      <c r="A100" s="184"/>
      <c r="B100" s="184"/>
      <c r="C100" s="416"/>
      <c r="D100" s="396"/>
      <c r="E100" s="179"/>
      <c r="F100" s="138"/>
      <c r="G100" s="462"/>
      <c r="H100" s="463" t="e">
        <f t="shared" si="0"/>
        <v>#DIV/0!</v>
      </c>
    </row>
    <row r="101" spans="1:8" ht="15.75" hidden="1">
      <c r="A101" s="184" t="s">
        <v>16</v>
      </c>
      <c r="B101" s="184" t="s">
        <v>261</v>
      </c>
      <c r="C101" s="416"/>
      <c r="D101" s="396" t="s">
        <v>158</v>
      </c>
      <c r="E101" s="117"/>
      <c r="F101" s="117"/>
      <c r="G101" s="462"/>
      <c r="H101" s="463" t="e">
        <f aca="true" t="shared" si="1" ref="H101:H147">G101*H99/G99</f>
        <v>#DIV/0!</v>
      </c>
    </row>
    <row r="102" spans="1:8" ht="15.75" hidden="1">
      <c r="A102" s="184"/>
      <c r="B102" s="184"/>
      <c r="C102" s="416"/>
      <c r="D102" s="396" t="s">
        <v>231</v>
      </c>
      <c r="E102" s="117"/>
      <c r="F102" s="117"/>
      <c r="G102" s="462"/>
      <c r="H102" s="463" t="e">
        <f t="shared" si="1"/>
        <v>#DIV/0!</v>
      </c>
    </row>
    <row r="103" spans="1:12" ht="15.75" hidden="1">
      <c r="A103" s="184"/>
      <c r="B103" s="184"/>
      <c r="C103" s="416"/>
      <c r="D103" s="396" t="s">
        <v>232</v>
      </c>
      <c r="E103" s="117"/>
      <c r="F103" s="117"/>
      <c r="G103" s="462"/>
      <c r="H103" s="463" t="e">
        <f t="shared" si="1"/>
        <v>#DIV/0!</v>
      </c>
      <c r="K103" s="220"/>
      <c r="L103" s="220"/>
    </row>
    <row r="104" spans="1:12" ht="15.75" hidden="1">
      <c r="A104" s="184"/>
      <c r="B104" s="184"/>
      <c r="C104" s="416"/>
      <c r="D104" s="396"/>
      <c r="E104" s="117"/>
      <c r="F104" s="117"/>
      <c r="G104" s="462"/>
      <c r="H104" s="463" t="e">
        <f t="shared" si="1"/>
        <v>#DIV/0!</v>
      </c>
      <c r="K104" s="220"/>
      <c r="L104" s="220"/>
    </row>
    <row r="105" spans="1:8" ht="15.75" hidden="1">
      <c r="A105" s="191"/>
      <c r="B105" s="191"/>
      <c r="C105" s="416"/>
      <c r="D105" s="396" t="s">
        <v>233</v>
      </c>
      <c r="E105" s="160"/>
      <c r="F105" s="160"/>
      <c r="G105" s="462"/>
      <c r="H105" s="463" t="e">
        <f t="shared" si="1"/>
        <v>#DIV/0!</v>
      </c>
    </row>
    <row r="106" spans="1:8" ht="15.75" hidden="1">
      <c r="A106" s="184"/>
      <c r="B106" s="184"/>
      <c r="C106" s="416"/>
      <c r="D106" s="396"/>
      <c r="E106" s="5"/>
      <c r="F106" s="5"/>
      <c r="G106" s="462"/>
      <c r="H106" s="463" t="e">
        <f t="shared" si="1"/>
        <v>#DIV/0!</v>
      </c>
    </row>
    <row r="107" spans="1:8" s="141" customFormat="1" ht="17.25" customHeight="1" hidden="1">
      <c r="A107" s="184" t="s">
        <v>125</v>
      </c>
      <c r="B107" s="191" t="s">
        <v>262</v>
      </c>
      <c r="C107" s="416"/>
      <c r="D107" s="396" t="s">
        <v>162</v>
      </c>
      <c r="E107" s="59"/>
      <c r="F107" s="59"/>
      <c r="G107" s="462"/>
      <c r="H107" s="463" t="e">
        <f t="shared" si="1"/>
        <v>#DIV/0!</v>
      </c>
    </row>
    <row r="108" spans="1:8" ht="15.75" hidden="1">
      <c r="A108" s="184"/>
      <c r="B108" s="184"/>
      <c r="C108" s="416"/>
      <c r="D108" s="396"/>
      <c r="E108" s="5"/>
      <c r="F108" s="5"/>
      <c r="G108" s="462"/>
      <c r="H108" s="463" t="e">
        <f t="shared" si="1"/>
        <v>#DIV/0!</v>
      </c>
    </row>
    <row r="109" spans="1:8" ht="15.75" hidden="1">
      <c r="A109" s="184"/>
      <c r="B109" s="184"/>
      <c r="C109" s="416"/>
      <c r="D109" s="396" t="s">
        <v>242</v>
      </c>
      <c r="E109" s="215">
        <f>E110+E118</f>
        <v>0</v>
      </c>
      <c r="F109" s="5"/>
      <c r="G109" s="462"/>
      <c r="H109" s="463" t="e">
        <f t="shared" si="1"/>
        <v>#DIV/0!</v>
      </c>
    </row>
    <row r="110" spans="1:8" ht="27.75" hidden="1">
      <c r="A110" s="184"/>
      <c r="B110" s="184"/>
      <c r="C110" s="416"/>
      <c r="D110" s="396" t="s">
        <v>268</v>
      </c>
      <c r="E110" s="214">
        <f>E111+E112+E113+E114+E115+E116+E117</f>
        <v>0</v>
      </c>
      <c r="F110" s="5"/>
      <c r="G110" s="462"/>
      <c r="H110" s="463" t="e">
        <f t="shared" si="1"/>
        <v>#DIV/0!</v>
      </c>
    </row>
    <row r="111" spans="1:8" s="213" customFormat="1" ht="15.75" hidden="1">
      <c r="A111" s="212"/>
      <c r="B111" s="212"/>
      <c r="C111" s="416"/>
      <c r="D111" s="396" t="s">
        <v>212</v>
      </c>
      <c r="E111" s="118"/>
      <c r="F111" s="161"/>
      <c r="G111" s="462"/>
      <c r="H111" s="463" t="e">
        <f t="shared" si="1"/>
        <v>#DIV/0!</v>
      </c>
    </row>
    <row r="112" spans="1:8" ht="27.75" hidden="1">
      <c r="A112" s="184"/>
      <c r="B112" s="184"/>
      <c r="C112" s="416"/>
      <c r="D112" s="396" t="s">
        <v>213</v>
      </c>
      <c r="E112" s="137"/>
      <c r="F112" s="137"/>
      <c r="G112" s="462"/>
      <c r="H112" s="463" t="e">
        <f t="shared" si="1"/>
        <v>#DIV/0!</v>
      </c>
    </row>
    <row r="113" spans="1:8" ht="15.75" hidden="1">
      <c r="A113" s="184"/>
      <c r="B113" s="184"/>
      <c r="C113" s="416"/>
      <c r="D113" s="396" t="s">
        <v>235</v>
      </c>
      <c r="E113" s="137"/>
      <c r="F113" s="137"/>
      <c r="G113" s="462"/>
      <c r="H113" s="463" t="e">
        <f t="shared" si="1"/>
        <v>#DIV/0!</v>
      </c>
    </row>
    <row r="114" spans="1:8" ht="15.75" hidden="1">
      <c r="A114" s="184"/>
      <c r="B114" s="184"/>
      <c r="C114" s="416"/>
      <c r="D114" s="396" t="s">
        <v>236</v>
      </c>
      <c r="E114" s="137"/>
      <c r="F114" s="5"/>
      <c r="G114" s="462"/>
      <c r="H114" s="463" t="e">
        <f t="shared" si="1"/>
        <v>#DIV/0!</v>
      </c>
    </row>
    <row r="115" spans="1:8" s="141" customFormat="1" ht="15.75" hidden="1">
      <c r="A115" s="205"/>
      <c r="B115" s="205"/>
      <c r="C115" s="416"/>
      <c r="D115" s="396" t="s">
        <v>237</v>
      </c>
      <c r="E115" s="137"/>
      <c r="F115" s="53"/>
      <c r="G115" s="462"/>
      <c r="H115" s="463" t="e">
        <f t="shared" si="1"/>
        <v>#DIV/0!</v>
      </c>
    </row>
    <row r="116" spans="1:8" ht="15.75" hidden="1">
      <c r="A116" s="184"/>
      <c r="B116" s="184"/>
      <c r="C116" s="416"/>
      <c r="D116" s="396" t="s">
        <v>238</v>
      </c>
      <c r="E116" s="137"/>
      <c r="F116" s="137"/>
      <c r="G116" s="462"/>
      <c r="H116" s="463" t="e">
        <f t="shared" si="1"/>
        <v>#DIV/0!</v>
      </c>
    </row>
    <row r="117" spans="1:8" ht="15.75" hidden="1">
      <c r="A117" s="184"/>
      <c r="B117" s="184"/>
      <c r="C117" s="416"/>
      <c r="D117" s="396" t="s">
        <v>239</v>
      </c>
      <c r="E117" s="137"/>
      <c r="F117" s="137"/>
      <c r="G117" s="462"/>
      <c r="H117" s="463" t="e">
        <f t="shared" si="1"/>
        <v>#DIV/0!</v>
      </c>
    </row>
    <row r="118" spans="1:8" ht="15.75" hidden="1">
      <c r="A118" s="184"/>
      <c r="B118" s="184"/>
      <c r="C118" s="416"/>
      <c r="D118" s="396" t="s">
        <v>240</v>
      </c>
      <c r="E118" s="5"/>
      <c r="F118" s="5"/>
      <c r="G118" s="462"/>
      <c r="H118" s="463" t="e">
        <f t="shared" si="1"/>
        <v>#DIV/0!</v>
      </c>
    </row>
    <row r="119" spans="1:8" ht="15.75" hidden="1">
      <c r="A119" s="184"/>
      <c r="B119" s="184"/>
      <c r="C119" s="416"/>
      <c r="D119" s="396" t="s">
        <v>212</v>
      </c>
      <c r="E119" s="51"/>
      <c r="F119" s="5"/>
      <c r="G119" s="462"/>
      <c r="H119" s="463" t="e">
        <f t="shared" si="1"/>
        <v>#DIV/0!</v>
      </c>
    </row>
    <row r="120" spans="1:8" ht="27.75" hidden="1">
      <c r="A120" s="184"/>
      <c r="B120" s="184"/>
      <c r="C120" s="416"/>
      <c r="D120" s="396" t="s">
        <v>213</v>
      </c>
      <c r="E120" s="51"/>
      <c r="F120" s="5"/>
      <c r="G120" s="462"/>
      <c r="H120" s="463" t="e">
        <f t="shared" si="1"/>
        <v>#DIV/0!</v>
      </c>
    </row>
    <row r="121" spans="1:8" ht="15.75" hidden="1">
      <c r="A121" s="184"/>
      <c r="B121" s="184"/>
      <c r="C121" s="416"/>
      <c r="D121" s="396" t="s">
        <v>235</v>
      </c>
      <c r="E121" s="51"/>
      <c r="F121" s="5"/>
      <c r="G121" s="462"/>
      <c r="H121" s="463" t="e">
        <f t="shared" si="1"/>
        <v>#DIV/0!</v>
      </c>
    </row>
    <row r="122" spans="1:8" ht="15.75" hidden="1">
      <c r="A122" s="184"/>
      <c r="B122" s="184"/>
      <c r="C122" s="416"/>
      <c r="D122" s="396" t="s">
        <v>236</v>
      </c>
      <c r="E122" s="51"/>
      <c r="F122" s="5"/>
      <c r="G122" s="462"/>
      <c r="H122" s="463" t="e">
        <f t="shared" si="1"/>
        <v>#DIV/0!</v>
      </c>
    </row>
    <row r="123" spans="1:8" ht="15.75" hidden="1">
      <c r="A123" s="184"/>
      <c r="B123" s="184"/>
      <c r="C123" s="416"/>
      <c r="D123" s="396" t="s">
        <v>237</v>
      </c>
      <c r="E123" s="51"/>
      <c r="F123" s="5"/>
      <c r="G123" s="462"/>
      <c r="H123" s="463" t="e">
        <f t="shared" si="1"/>
        <v>#DIV/0!</v>
      </c>
    </row>
    <row r="124" spans="1:8" ht="15.75" hidden="1">
      <c r="A124" s="184"/>
      <c r="B124" s="184"/>
      <c r="C124" s="416"/>
      <c r="D124" s="396"/>
      <c r="E124" s="51"/>
      <c r="F124" s="5"/>
      <c r="G124" s="462"/>
      <c r="H124" s="463" t="e">
        <f t="shared" si="1"/>
        <v>#DIV/0!</v>
      </c>
    </row>
    <row r="125" spans="1:8" ht="15.75" hidden="1">
      <c r="A125" s="184"/>
      <c r="B125" s="184"/>
      <c r="C125" s="416"/>
      <c r="D125" s="396" t="s">
        <v>238</v>
      </c>
      <c r="E125" s="51"/>
      <c r="F125" s="5"/>
      <c r="G125" s="462"/>
      <c r="H125" s="463" t="e">
        <f t="shared" si="1"/>
        <v>#DIV/0!</v>
      </c>
    </row>
    <row r="126" spans="1:8" ht="15.75" hidden="1">
      <c r="A126" s="184"/>
      <c r="B126" s="184"/>
      <c r="C126" s="416"/>
      <c r="D126" s="396" t="s">
        <v>239</v>
      </c>
      <c r="E126" s="51"/>
      <c r="F126" s="5"/>
      <c r="G126" s="462"/>
      <c r="H126" s="463" t="e">
        <f t="shared" si="1"/>
        <v>#DIV/0!</v>
      </c>
    </row>
    <row r="127" spans="1:8" ht="15.75" hidden="1">
      <c r="A127" s="184"/>
      <c r="B127" s="184"/>
      <c r="C127" s="416"/>
      <c r="D127" s="396"/>
      <c r="E127" s="5"/>
      <c r="F127" s="5"/>
      <c r="G127" s="462"/>
      <c r="H127" s="463" t="e">
        <f t="shared" si="1"/>
        <v>#DIV/0!</v>
      </c>
    </row>
    <row r="128" spans="1:8" ht="15.75" hidden="1">
      <c r="A128" s="184"/>
      <c r="B128" s="184"/>
      <c r="C128" s="416"/>
      <c r="D128" s="396"/>
      <c r="E128" s="18"/>
      <c r="F128" s="5"/>
      <c r="G128" s="462"/>
      <c r="H128" s="463" t="e">
        <f t="shared" si="1"/>
        <v>#DIV/0!</v>
      </c>
    </row>
    <row r="129" spans="1:8" ht="15.75" hidden="1">
      <c r="A129" s="173"/>
      <c r="B129" s="173"/>
      <c r="C129" s="416"/>
      <c r="D129" s="396"/>
      <c r="E129" s="18"/>
      <c r="F129" s="5"/>
      <c r="G129" s="462"/>
      <c r="H129" s="463" t="e">
        <f t="shared" si="1"/>
        <v>#DIV/0!</v>
      </c>
    </row>
    <row r="130" spans="1:8" ht="37.5" customHeight="1">
      <c r="A130" s="287"/>
      <c r="B130" s="287"/>
      <c r="C130" s="416"/>
      <c r="D130" s="396" t="s">
        <v>344</v>
      </c>
      <c r="E130" s="96"/>
      <c r="F130" s="96"/>
      <c r="G130" s="462">
        <v>28.7</v>
      </c>
      <c r="H130" s="463">
        <f>G130*H16/G16</f>
        <v>0.013929584252871951</v>
      </c>
    </row>
    <row r="131" spans="1:8" ht="21.75" customHeight="1">
      <c r="A131" s="287"/>
      <c r="B131" s="287"/>
      <c r="C131" s="416"/>
      <c r="D131" s="396" t="s">
        <v>345</v>
      </c>
      <c r="E131" s="96"/>
      <c r="F131" s="96"/>
      <c r="G131" s="462">
        <v>169.4</v>
      </c>
      <c r="H131" s="463">
        <f>G131*H16/G16</f>
        <v>0.08221852168768322</v>
      </c>
    </row>
    <row r="132" spans="1:8" ht="31.5" customHeight="1">
      <c r="A132" s="287"/>
      <c r="B132" s="287"/>
      <c r="C132" s="416"/>
      <c r="D132" s="396" t="s">
        <v>346</v>
      </c>
      <c r="E132" s="96"/>
      <c r="F132" s="96"/>
      <c r="G132" s="462">
        <v>3404.5</v>
      </c>
      <c r="H132" s="463">
        <f t="shared" si="1"/>
        <v>1.6523787313206466</v>
      </c>
    </row>
    <row r="133" spans="1:8" ht="21" customHeight="1">
      <c r="A133" s="287"/>
      <c r="B133" s="287"/>
      <c r="C133" s="416"/>
      <c r="D133" s="396" t="s">
        <v>356</v>
      </c>
      <c r="E133" s="96">
        <v>1240.5</v>
      </c>
      <c r="F133" s="96">
        <v>1286.3</v>
      </c>
      <c r="G133" s="462">
        <v>2029.2</v>
      </c>
      <c r="H133" s="463">
        <f t="shared" si="1"/>
        <v>0.9848749953284934</v>
      </c>
    </row>
    <row r="134" spans="1:8" ht="33" customHeight="1">
      <c r="A134" s="287"/>
      <c r="B134" s="287"/>
      <c r="C134" s="416"/>
      <c r="D134" s="396" t="s">
        <v>359</v>
      </c>
      <c r="E134" s="96">
        <v>1018</v>
      </c>
      <c r="F134" s="96">
        <v>1018</v>
      </c>
      <c r="G134" s="462">
        <v>1062.7</v>
      </c>
      <c r="H134" s="463">
        <f t="shared" si="1"/>
        <v>0.5157828984504189</v>
      </c>
    </row>
    <row r="135" spans="1:8" ht="22.5" customHeight="1">
      <c r="A135" s="287"/>
      <c r="B135" s="287"/>
      <c r="C135" s="416"/>
      <c r="D135" s="396"/>
      <c r="E135" s="96">
        <v>43404</v>
      </c>
      <c r="F135" s="96">
        <v>47477.5</v>
      </c>
      <c r="G135" s="462"/>
      <c r="H135" s="463"/>
    </row>
    <row r="136" spans="1:8" ht="12.75">
      <c r="A136" s="287"/>
      <c r="B136" s="287"/>
      <c r="C136" s="416"/>
      <c r="D136" s="287"/>
      <c r="E136" s="287"/>
      <c r="F136" s="287"/>
      <c r="G136" s="287"/>
      <c r="H136" s="401"/>
    </row>
    <row r="137" spans="1:8" ht="31.5">
      <c r="A137" s="287"/>
      <c r="B137" s="287"/>
      <c r="C137" s="416">
        <v>251</v>
      </c>
      <c r="D137" s="142" t="s">
        <v>376</v>
      </c>
      <c r="E137" s="287"/>
      <c r="F137" s="287"/>
      <c r="G137" s="427">
        <f>G138+G140</f>
        <v>17645.7</v>
      </c>
      <c r="H137" s="276">
        <f>G137*100/G16</f>
        <v>8.564364628951308</v>
      </c>
    </row>
    <row r="138" spans="1:8" ht="15.75">
      <c r="A138" s="287"/>
      <c r="B138" s="287"/>
      <c r="C138" s="416"/>
      <c r="D138" s="410" t="s">
        <v>428</v>
      </c>
      <c r="E138" s="287"/>
      <c r="F138" s="287"/>
      <c r="G138" s="462">
        <v>380.7</v>
      </c>
      <c r="H138" s="276">
        <v>0.2</v>
      </c>
    </row>
    <row r="139" spans="1:8" ht="14.25">
      <c r="A139" s="287"/>
      <c r="B139" s="287"/>
      <c r="C139" s="416"/>
      <c r="D139" s="447" t="s">
        <v>418</v>
      </c>
      <c r="E139" s="287"/>
      <c r="F139" s="287"/>
      <c r="G139" s="232">
        <v>380.7</v>
      </c>
      <c r="H139" s="242">
        <f t="shared" si="1"/>
        <v>0.18477326568182406</v>
      </c>
    </row>
    <row r="140" spans="1:8" ht="15.75">
      <c r="A140" s="287"/>
      <c r="B140" s="287"/>
      <c r="C140" s="416"/>
      <c r="D140" s="410" t="s">
        <v>429</v>
      </c>
      <c r="E140" s="287"/>
      <c r="F140" s="287"/>
      <c r="G140" s="462">
        <f>G141+G142+G143+G144+G145+G146+G147</f>
        <v>17265</v>
      </c>
      <c r="H140" s="276">
        <f t="shared" si="1"/>
        <v>9.070133963750985</v>
      </c>
    </row>
    <row r="141" spans="1:8" ht="14.25">
      <c r="A141" s="287"/>
      <c r="B141" s="287"/>
      <c r="C141" s="416"/>
      <c r="D141" s="405" t="s">
        <v>419</v>
      </c>
      <c r="E141" s="287"/>
      <c r="F141" s="287"/>
      <c r="G141" s="245">
        <v>6611</v>
      </c>
      <c r="H141" s="242">
        <f t="shared" si="1"/>
        <v>3.2086578918375075</v>
      </c>
    </row>
    <row r="142" spans="1:8" ht="14.25">
      <c r="A142" s="287"/>
      <c r="B142" s="287"/>
      <c r="C142" s="416"/>
      <c r="D142" s="405" t="s">
        <v>420</v>
      </c>
      <c r="E142" s="287"/>
      <c r="F142" s="287"/>
      <c r="G142" s="245">
        <v>2170</v>
      </c>
      <c r="H142" s="242">
        <f t="shared" si="1"/>
        <v>1.1400052534804308</v>
      </c>
    </row>
    <row r="143" spans="1:8" ht="14.25">
      <c r="A143" s="287"/>
      <c r="B143" s="287"/>
      <c r="C143" s="416"/>
      <c r="D143" s="405" t="s">
        <v>421</v>
      </c>
      <c r="E143" s="287"/>
      <c r="F143" s="287"/>
      <c r="G143" s="245">
        <v>1124</v>
      </c>
      <c r="H143" s="242">
        <f t="shared" si="1"/>
        <v>0.5455349372901768</v>
      </c>
    </row>
    <row r="144" spans="1:8" ht="14.25">
      <c r="A144" s="287"/>
      <c r="B144" s="287"/>
      <c r="C144" s="416"/>
      <c r="D144" s="405" t="s">
        <v>422</v>
      </c>
      <c r="E144" s="287"/>
      <c r="F144" s="287"/>
      <c r="G144" s="245">
        <v>2478</v>
      </c>
      <c r="H144" s="242">
        <f t="shared" si="1"/>
        <v>1.301812450748621</v>
      </c>
    </row>
    <row r="145" spans="1:8" ht="14.25">
      <c r="A145" s="287"/>
      <c r="B145" s="287"/>
      <c r="C145" s="416"/>
      <c r="D145" s="405" t="s">
        <v>423</v>
      </c>
      <c r="E145" s="287"/>
      <c r="F145" s="287"/>
      <c r="G145" s="245">
        <v>2555</v>
      </c>
      <c r="H145" s="242">
        <f t="shared" si="1"/>
        <v>1.2400727444629907</v>
      </c>
    </row>
    <row r="146" spans="1:8" ht="14.25">
      <c r="A146" s="287"/>
      <c r="B146" s="287"/>
      <c r="C146" s="416"/>
      <c r="D146" s="405" t="s">
        <v>424</v>
      </c>
      <c r="E146" s="287"/>
      <c r="F146" s="287"/>
      <c r="G146" s="245">
        <v>1139</v>
      </c>
      <c r="H146" s="242">
        <f t="shared" si="1"/>
        <v>0.5983714210664566</v>
      </c>
    </row>
    <row r="147" spans="1:8" ht="14.25">
      <c r="A147" s="287"/>
      <c r="B147" s="287"/>
      <c r="C147" s="416"/>
      <c r="D147" s="405" t="s">
        <v>418</v>
      </c>
      <c r="E147" s="287"/>
      <c r="F147" s="287"/>
      <c r="G147" s="245">
        <v>1188</v>
      </c>
      <c r="H147" s="242">
        <f t="shared" si="1"/>
        <v>0.5765974248227135</v>
      </c>
    </row>
    <row r="148" spans="1:8" ht="12.75">
      <c r="A148" s="287"/>
      <c r="B148" s="287"/>
      <c r="C148" s="416"/>
      <c r="D148" s="287"/>
      <c r="E148" s="287"/>
      <c r="F148" s="287"/>
      <c r="G148" s="429"/>
      <c r="H148" s="428"/>
    </row>
    <row r="149" spans="1:8" ht="31.5">
      <c r="A149" s="287"/>
      <c r="B149" s="287"/>
      <c r="C149" s="416"/>
      <c r="D149" s="140" t="s">
        <v>430</v>
      </c>
      <c r="E149" s="66">
        <v>8</v>
      </c>
      <c r="F149" s="66">
        <v>50.6</v>
      </c>
      <c r="G149" s="66">
        <v>211.8</v>
      </c>
      <c r="H149" s="430">
        <f>G149*H137/G137</f>
        <v>0.10279741967798882</v>
      </c>
    </row>
    <row r="150" spans="1:8" ht="15.75">
      <c r="A150" s="287"/>
      <c r="B150" s="287"/>
      <c r="C150" s="416"/>
      <c r="D150" s="71" t="s">
        <v>395</v>
      </c>
      <c r="E150" s="66"/>
      <c r="F150" s="66"/>
      <c r="G150" s="462">
        <f>G152+G153</f>
        <v>211.8</v>
      </c>
      <c r="H150" s="414">
        <v>0.1</v>
      </c>
    </row>
    <row r="151" spans="1:8" ht="15.75">
      <c r="A151" s="287"/>
      <c r="B151" s="287"/>
      <c r="C151" s="416"/>
      <c r="D151" s="435" t="s">
        <v>398</v>
      </c>
      <c r="E151" s="66"/>
      <c r="F151" s="66"/>
      <c r="G151" s="66"/>
      <c r="H151" s="430"/>
    </row>
    <row r="152" spans="1:8" ht="14.25">
      <c r="A152" s="287"/>
      <c r="B152" s="287"/>
      <c r="C152" s="416"/>
      <c r="D152" s="445" t="s">
        <v>415</v>
      </c>
      <c r="E152" s="117">
        <f>E153</f>
        <v>913.4</v>
      </c>
      <c r="F152" s="117">
        <v>0</v>
      </c>
      <c r="G152" s="117">
        <v>101.8</v>
      </c>
      <c r="H152" s="414">
        <f>G152*H16/G16</f>
        <v>0.049408769231441274</v>
      </c>
    </row>
    <row r="153" spans="1:8" ht="14.25">
      <c r="A153" s="287"/>
      <c r="B153" s="287"/>
      <c r="C153" s="416"/>
      <c r="D153" s="445" t="s">
        <v>416</v>
      </c>
      <c r="E153" s="117">
        <f>E154+E157</f>
        <v>913.4</v>
      </c>
      <c r="F153" s="117">
        <v>50.6</v>
      </c>
      <c r="G153" s="117">
        <v>110</v>
      </c>
      <c r="H153" s="414">
        <f>G153*H16/G16</f>
        <v>0.053388650446547545</v>
      </c>
    </row>
    <row r="154" spans="1:8" ht="9.75" customHeight="1">
      <c r="A154" s="287"/>
      <c r="B154" s="287"/>
      <c r="C154" s="416"/>
      <c r="D154" s="29"/>
      <c r="E154" s="66"/>
      <c r="F154" s="66"/>
      <c r="G154" s="66"/>
      <c r="H154" s="428"/>
    </row>
    <row r="155" spans="1:8" ht="47.25">
      <c r="A155" s="287"/>
      <c r="B155" s="287"/>
      <c r="C155" s="416"/>
      <c r="D155" s="140" t="s">
        <v>432</v>
      </c>
      <c r="E155" s="66">
        <v>1453.4</v>
      </c>
      <c r="F155" s="66">
        <v>10740.1</v>
      </c>
      <c r="G155" s="66">
        <v>2533.5</v>
      </c>
      <c r="H155" s="430">
        <f>G155*H149/G149</f>
        <v>1.2296376900575292</v>
      </c>
    </row>
    <row r="156" spans="1:8" ht="12.75">
      <c r="A156" s="287"/>
      <c r="B156" s="287"/>
      <c r="C156" s="416"/>
      <c r="D156" s="435" t="s">
        <v>398</v>
      </c>
      <c r="E156" s="287"/>
      <c r="F156" s="287"/>
      <c r="G156" s="287"/>
      <c r="H156" s="287"/>
    </row>
    <row r="157" spans="1:8" ht="15">
      <c r="A157" s="287"/>
      <c r="B157" s="287"/>
      <c r="C157" s="416"/>
      <c r="D157" s="451" t="s">
        <v>415</v>
      </c>
      <c r="E157" s="117">
        <v>913.4</v>
      </c>
      <c r="F157" s="117">
        <v>5728.1</v>
      </c>
      <c r="G157" s="117">
        <v>1515</v>
      </c>
      <c r="H157" s="276">
        <f>G157*H16/G16</f>
        <v>0.7353073220592684</v>
      </c>
    </row>
    <row r="158" spans="1:8" ht="14.25">
      <c r="A158" s="287"/>
      <c r="B158" s="287"/>
      <c r="C158" s="416"/>
      <c r="D158" s="450" t="s">
        <v>433</v>
      </c>
      <c r="E158" s="117"/>
      <c r="F158" s="117"/>
      <c r="G158" s="397">
        <v>1243</v>
      </c>
      <c r="H158" s="401">
        <f>G158*100/203036.3</f>
        <v>0.6122057976824834</v>
      </c>
    </row>
    <row r="159" spans="1:8" ht="14.25">
      <c r="A159" s="287"/>
      <c r="B159" s="287"/>
      <c r="C159" s="416"/>
      <c r="D159" s="450" t="s">
        <v>434</v>
      </c>
      <c r="E159" s="117"/>
      <c r="F159" s="117"/>
      <c r="G159" s="397">
        <v>17</v>
      </c>
      <c r="H159" s="401">
        <f>G159*H18/G18</f>
        <v>0.008250973250830077</v>
      </c>
    </row>
    <row r="160" spans="1:8" ht="14.25">
      <c r="A160" s="287"/>
      <c r="B160" s="287"/>
      <c r="C160" s="416"/>
      <c r="D160" s="450" t="s">
        <v>302</v>
      </c>
      <c r="E160" s="117"/>
      <c r="F160" s="117"/>
      <c r="G160" s="401">
        <v>160</v>
      </c>
      <c r="H160" s="401">
        <f>G160*H19/G19</f>
        <v>0.07765621883134188</v>
      </c>
    </row>
    <row r="161" spans="1:8" ht="14.25">
      <c r="A161" s="287"/>
      <c r="B161" s="287"/>
      <c r="C161" s="416"/>
      <c r="D161" s="450" t="s">
        <v>363</v>
      </c>
      <c r="E161" s="117"/>
      <c r="F161" s="117"/>
      <c r="G161" s="401">
        <v>95</v>
      </c>
      <c r="H161" s="401">
        <f>G161*H20/G20</f>
        <v>0.04610837993110924</v>
      </c>
    </row>
    <row r="162" spans="1:8" ht="15">
      <c r="A162" s="287"/>
      <c r="B162" s="287"/>
      <c r="C162" s="287"/>
      <c r="D162" s="451" t="s">
        <v>416</v>
      </c>
      <c r="E162" s="117">
        <v>540</v>
      </c>
      <c r="F162" s="117">
        <v>5012</v>
      </c>
      <c r="G162" s="117">
        <v>618.5</v>
      </c>
      <c r="H162" s="276">
        <f>G162*H16/G16</f>
        <v>0.300189820919906</v>
      </c>
    </row>
    <row r="163" spans="1:8" ht="14.25">
      <c r="A163" s="287"/>
      <c r="B163" s="287"/>
      <c r="C163" s="287"/>
      <c r="D163" s="450" t="s">
        <v>433</v>
      </c>
      <c r="E163" s="117"/>
      <c r="F163" s="117"/>
      <c r="G163" s="401">
        <v>342</v>
      </c>
      <c r="H163" s="401">
        <f>G163*100/206036.3</f>
        <v>0.16599016775199324</v>
      </c>
    </row>
    <row r="164" spans="1:8" ht="14.25">
      <c r="A164" s="287"/>
      <c r="B164" s="287"/>
      <c r="C164" s="287"/>
      <c r="D164" s="450" t="s">
        <v>434</v>
      </c>
      <c r="E164" s="117"/>
      <c r="F164" s="117"/>
      <c r="G164" s="401">
        <v>58</v>
      </c>
      <c r="H164" s="401">
        <f>G164*H18/G18</f>
        <v>0.028150379326361438</v>
      </c>
    </row>
    <row r="165" spans="1:8" ht="14.25">
      <c r="A165" s="287"/>
      <c r="B165" s="287"/>
      <c r="C165" s="287"/>
      <c r="D165" s="450" t="s">
        <v>302</v>
      </c>
      <c r="E165" s="117"/>
      <c r="F165" s="117"/>
      <c r="G165" s="401">
        <v>110</v>
      </c>
      <c r="H165" s="401">
        <f>G165*H19/G19</f>
        <v>0.053388650446547545</v>
      </c>
    </row>
    <row r="166" spans="1:8" ht="14.25">
      <c r="A166" s="287"/>
      <c r="B166" s="287"/>
      <c r="C166" s="287"/>
      <c r="D166" s="450" t="s">
        <v>363</v>
      </c>
      <c r="E166" s="117"/>
      <c r="F166" s="117"/>
      <c r="G166" s="401">
        <v>108.5</v>
      </c>
      <c r="H166" s="401">
        <f>G166*H20/G20</f>
        <v>0.052660623395003714</v>
      </c>
    </row>
    <row r="167" spans="1:8" ht="28.5">
      <c r="A167" s="287"/>
      <c r="B167" s="287"/>
      <c r="C167" s="287"/>
      <c r="D167" s="451" t="s">
        <v>417</v>
      </c>
      <c r="E167" s="117"/>
      <c r="F167" s="117"/>
      <c r="G167" s="117">
        <v>400</v>
      </c>
      <c r="H167" s="463">
        <f>G167*H18/G18</f>
        <v>0.19414054707835474</v>
      </c>
    </row>
    <row r="168" spans="1:8" ht="14.25">
      <c r="A168" s="287"/>
      <c r="B168" s="287"/>
      <c r="C168" s="287"/>
      <c r="D168" s="450" t="s">
        <v>433</v>
      </c>
      <c r="E168" s="117"/>
      <c r="F168" s="117"/>
      <c r="G168" s="401">
        <v>350</v>
      </c>
      <c r="H168" s="401">
        <f>G168*H19/G19</f>
        <v>0.16987297869356036</v>
      </c>
    </row>
    <row r="169" spans="1:8" ht="14.25">
      <c r="A169" s="287"/>
      <c r="B169" s="287"/>
      <c r="C169" s="287"/>
      <c r="D169" s="450" t="s">
        <v>434</v>
      </c>
      <c r="E169" s="117"/>
      <c r="F169" s="117"/>
      <c r="G169" s="401">
        <v>50</v>
      </c>
      <c r="H169" s="401">
        <f>G169*H20/G20</f>
        <v>0.02426756838479434</v>
      </c>
    </row>
    <row r="170" spans="1:8" ht="12.75">
      <c r="A170" s="287"/>
      <c r="B170" s="287"/>
      <c r="C170" s="287"/>
      <c r="D170" s="287"/>
      <c r="E170" s="287"/>
      <c r="F170" s="287"/>
      <c r="G170" s="287"/>
      <c r="H170" s="287"/>
    </row>
    <row r="171" spans="1:8" ht="12.75">
      <c r="A171" s="287"/>
      <c r="B171" s="287"/>
      <c r="C171" s="287"/>
      <c r="D171" s="287"/>
      <c r="E171" s="287"/>
      <c r="F171" s="287"/>
      <c r="G171" s="287"/>
      <c r="H171" s="287"/>
    </row>
  </sheetData>
  <mergeCells count="19">
    <mergeCell ref="A10:H10"/>
    <mergeCell ref="A9:H9"/>
    <mergeCell ref="H14:H15"/>
    <mergeCell ref="A14:B14"/>
    <mergeCell ref="G14:G15"/>
    <mergeCell ref="E14:E15"/>
    <mergeCell ref="F14:F15"/>
    <mergeCell ref="C14:C15"/>
    <mergeCell ref="A12:H12"/>
    <mergeCell ref="A11:H11"/>
    <mergeCell ref="D14:D15"/>
    <mergeCell ref="D1:H1"/>
    <mergeCell ref="D7:H7"/>
    <mergeCell ref="D6:H6"/>
    <mergeCell ref="D5:H5"/>
    <mergeCell ref="D4:H4"/>
    <mergeCell ref="D3:H3"/>
    <mergeCell ref="D2:H2"/>
    <mergeCell ref="A8:G8"/>
  </mergeCells>
  <printOptions/>
  <pageMargins left="0.5118110236220472" right="0" top="0.1968503937007874" bottom="0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0"/>
  <sheetViews>
    <sheetView workbookViewId="0" topLeftCell="A1">
      <selection activeCell="F22" sqref="F22"/>
    </sheetView>
  </sheetViews>
  <sheetFormatPr defaultColWidth="9.00390625" defaultRowHeight="12.75"/>
  <cols>
    <col min="1" max="1" width="4.75390625" style="0" bestFit="1" customWidth="1"/>
    <col min="2" max="2" width="10.625" style="0" customWidth="1"/>
    <col min="3" max="3" width="5.875" style="0" bestFit="1" customWidth="1"/>
    <col min="4" max="4" width="42.00390625" style="0" customWidth="1"/>
    <col min="5" max="5" width="12.00390625" style="0" customWidth="1"/>
    <col min="6" max="6" width="11.00390625" style="0" customWidth="1"/>
    <col min="7" max="7" width="10.625" style="0" customWidth="1"/>
  </cols>
  <sheetData>
    <row r="1" spans="4:7" ht="12.75">
      <c r="D1" s="476" t="s">
        <v>390</v>
      </c>
      <c r="E1" s="476"/>
      <c r="F1" s="476"/>
      <c r="G1" s="476"/>
    </row>
    <row r="2" spans="4:7" ht="12.75">
      <c r="D2" s="477" t="s">
        <v>265</v>
      </c>
      <c r="E2" s="477"/>
      <c r="F2" s="477"/>
      <c r="G2" s="477"/>
    </row>
    <row r="3" spans="4:7" ht="12.75">
      <c r="D3" s="477" t="s">
        <v>266</v>
      </c>
      <c r="E3" s="477"/>
      <c r="F3" s="477"/>
      <c r="G3" s="477"/>
    </row>
    <row r="4" spans="4:7" ht="12.75">
      <c r="D4" s="477" t="s">
        <v>267</v>
      </c>
      <c r="E4" s="477"/>
      <c r="F4" s="477"/>
      <c r="G4" s="477"/>
    </row>
    <row r="5" spans="4:7" ht="12.75">
      <c r="D5" s="477" t="s">
        <v>293</v>
      </c>
      <c r="E5" s="477"/>
      <c r="F5" s="477"/>
      <c r="G5" s="477"/>
    </row>
    <row r="6" spans="4:7" ht="12.75">
      <c r="D6" s="477" t="s">
        <v>294</v>
      </c>
      <c r="E6" s="477"/>
      <c r="F6" s="477"/>
      <c r="G6" s="477"/>
    </row>
    <row r="7" spans="4:7" ht="12.75">
      <c r="D7" s="477" t="s">
        <v>452</v>
      </c>
      <c r="E7" s="477"/>
      <c r="F7" s="477"/>
      <c r="G7" s="477"/>
    </row>
    <row r="8" spans="1:7" ht="15.75">
      <c r="A8" s="1"/>
      <c r="B8" s="1"/>
      <c r="C8" s="1"/>
      <c r="D8" s="1"/>
      <c r="E8" s="1"/>
      <c r="F8" s="1"/>
      <c r="G8" s="1"/>
    </row>
    <row r="9" spans="1:7" ht="16.5">
      <c r="A9" s="478" t="s">
        <v>0</v>
      </c>
      <c r="B9" s="478"/>
      <c r="C9" s="478"/>
      <c r="D9" s="478"/>
      <c r="E9" s="478"/>
      <c r="F9" s="478"/>
      <c r="G9" s="478"/>
    </row>
    <row r="10" spans="1:7" ht="16.5">
      <c r="A10" s="478" t="s">
        <v>1</v>
      </c>
      <c r="B10" s="478"/>
      <c r="C10" s="478"/>
      <c r="D10" s="478"/>
      <c r="E10" s="478"/>
      <c r="F10" s="478"/>
      <c r="G10" s="478"/>
    </row>
    <row r="11" spans="1:7" ht="15.75" customHeight="1">
      <c r="A11" s="475" t="s">
        <v>377</v>
      </c>
      <c r="B11" s="475"/>
      <c r="C11" s="475"/>
      <c r="D11" s="475"/>
      <c r="E11" s="475"/>
      <c r="F11" s="475"/>
      <c r="G11" s="475"/>
    </row>
    <row r="12" spans="1:7" ht="15.75">
      <c r="A12" s="481" t="s">
        <v>378</v>
      </c>
      <c r="B12" s="481"/>
      <c r="C12" s="481"/>
      <c r="D12" s="481"/>
      <c r="E12" s="481"/>
      <c r="F12" s="481"/>
      <c r="G12" s="481"/>
    </row>
    <row r="13" spans="1:7" ht="15">
      <c r="A13" s="164"/>
      <c r="B13" s="164"/>
      <c r="C13" s="164"/>
      <c r="D13" s="164"/>
      <c r="E13" s="164"/>
      <c r="F13" s="164"/>
      <c r="G13" s="170" t="s">
        <v>200</v>
      </c>
    </row>
    <row r="14" spans="1:7" ht="12.75">
      <c r="A14" s="470" t="s">
        <v>2</v>
      </c>
      <c r="B14" s="470"/>
      <c r="C14" s="470" t="s">
        <v>34</v>
      </c>
      <c r="D14" s="470" t="s">
        <v>35</v>
      </c>
      <c r="E14" s="473" t="s">
        <v>296</v>
      </c>
      <c r="F14" s="473" t="s">
        <v>297</v>
      </c>
      <c r="G14" s="470" t="s">
        <v>388</v>
      </c>
    </row>
    <row r="15" spans="1:7" ht="25.5">
      <c r="A15" s="3" t="s">
        <v>3</v>
      </c>
      <c r="B15" s="2" t="s">
        <v>4</v>
      </c>
      <c r="C15" s="470"/>
      <c r="D15" s="470"/>
      <c r="E15" s="474"/>
      <c r="F15" s="474"/>
      <c r="G15" s="470"/>
    </row>
    <row r="16" spans="1:7" ht="15.75">
      <c r="A16" s="58"/>
      <c r="B16" s="57"/>
      <c r="C16" s="57"/>
      <c r="D16" s="168" t="s">
        <v>199</v>
      </c>
      <c r="E16" s="411">
        <f>E18</f>
        <v>40187</v>
      </c>
      <c r="F16" s="411">
        <f>F18</f>
        <v>41549.600000000006</v>
      </c>
      <c r="G16" s="411">
        <f>G18</f>
        <v>64641.000000000015</v>
      </c>
    </row>
    <row r="17" spans="1:7" ht="15.75">
      <c r="A17" s="58"/>
      <c r="B17" s="57"/>
      <c r="C17" s="57"/>
      <c r="D17" s="146" t="s">
        <v>5</v>
      </c>
      <c r="E17" s="145"/>
      <c r="F17" s="145"/>
      <c r="G17" s="145"/>
    </row>
    <row r="18" spans="1:8" ht="30" hidden="1">
      <c r="A18" s="152"/>
      <c r="B18" s="152"/>
      <c r="C18" s="152"/>
      <c r="D18" s="169" t="s">
        <v>241</v>
      </c>
      <c r="E18" s="217">
        <f>E20+E32+E44+E55+E58+E65+E71+E78+E82+E86+E90+E93+E100+E103+E115+E121+E124+E131+E144+E148+E154+E178</f>
        <v>40187</v>
      </c>
      <c r="F18" s="217">
        <f>F20+F32+F44+F55+F58+F65+F71+F78+F82+F86+F90+F93+F100+F103+F115+F121+F124+F131+F144+F148+F154+F178</f>
        <v>41549.600000000006</v>
      </c>
      <c r="G18" s="217">
        <f>G20+G32+G44+G55+G58+G65+G71+G78+G82+G86+G90+G93+G100+G103+G115+G121+G124+G131+G144+G148+G154+G178+G188</f>
        <v>64641.000000000015</v>
      </c>
      <c r="H18" s="226"/>
    </row>
    <row r="19" spans="1:9" ht="15" hidden="1">
      <c r="A19" s="8"/>
      <c r="B19" s="8"/>
      <c r="C19" s="8"/>
      <c r="D19" s="286" t="s">
        <v>5</v>
      </c>
      <c r="E19" s="10"/>
      <c r="F19" s="10"/>
      <c r="G19" s="10"/>
      <c r="I19" s="226"/>
    </row>
    <row r="20" spans="1:7" ht="15.75">
      <c r="A20" s="12"/>
      <c r="B20" s="11"/>
      <c r="C20" s="11"/>
      <c r="D20" s="252" t="s">
        <v>18</v>
      </c>
      <c r="E20" s="253">
        <f>E22+E25+E29+E30</f>
        <v>16337.5</v>
      </c>
      <c r="F20" s="253">
        <f>F22+F25+F29+F30</f>
        <v>16757.1</v>
      </c>
      <c r="G20" s="253">
        <f>G22+G25+G29+G30</f>
        <v>17102.7</v>
      </c>
    </row>
    <row r="21" spans="1:7" ht="15">
      <c r="A21" s="8"/>
      <c r="B21" s="8"/>
      <c r="C21" s="8"/>
      <c r="D21" s="290" t="s">
        <v>5</v>
      </c>
      <c r="E21" s="256"/>
      <c r="F21" s="256"/>
      <c r="G21" s="256"/>
    </row>
    <row r="22" spans="1:7" ht="15">
      <c r="A22" s="8"/>
      <c r="B22" s="8"/>
      <c r="C22" s="8"/>
      <c r="D22" s="77" t="s">
        <v>8</v>
      </c>
      <c r="E22" s="93">
        <f>E23+E24</f>
        <v>10780.8</v>
      </c>
      <c r="F22" s="93">
        <f>F23+F24</f>
        <v>11200.4</v>
      </c>
      <c r="G22" s="93">
        <f>G23+G24</f>
        <v>11134.5</v>
      </c>
    </row>
    <row r="23" spans="1:7" ht="12.75">
      <c r="A23" s="182" t="s">
        <v>84</v>
      </c>
      <c r="B23" s="182" t="s">
        <v>122</v>
      </c>
      <c r="C23" s="183">
        <v>211</v>
      </c>
      <c r="D23" s="229" t="s">
        <v>85</v>
      </c>
      <c r="E23" s="231">
        <v>761.9</v>
      </c>
      <c r="F23" s="231">
        <v>786.9</v>
      </c>
      <c r="G23" s="231">
        <v>761.9</v>
      </c>
    </row>
    <row r="24" spans="1:7" ht="12.75">
      <c r="A24" s="184" t="s">
        <v>9</v>
      </c>
      <c r="B24" s="184" t="s">
        <v>123</v>
      </c>
      <c r="C24" s="184">
        <v>211</v>
      </c>
      <c r="D24" s="228" t="s">
        <v>8</v>
      </c>
      <c r="E24" s="231">
        <v>10018.9</v>
      </c>
      <c r="F24" s="231">
        <v>10413.5</v>
      </c>
      <c r="G24" s="231">
        <v>10372.6</v>
      </c>
    </row>
    <row r="25" spans="1:7" ht="15">
      <c r="A25" s="184"/>
      <c r="B25" s="184"/>
      <c r="C25" s="184"/>
      <c r="D25" s="77" t="s">
        <v>298</v>
      </c>
      <c r="E25" s="93">
        <f>E26+E27+E28</f>
        <v>1060.7</v>
      </c>
      <c r="F25" s="93">
        <f>F26+F27+F28</f>
        <v>1060.7</v>
      </c>
      <c r="G25" s="93">
        <f>G26+G27+G28</f>
        <v>1456.1</v>
      </c>
    </row>
    <row r="26" spans="1:7" ht="12.75">
      <c r="A26" s="184" t="s">
        <v>88</v>
      </c>
      <c r="B26" s="184" t="s">
        <v>124</v>
      </c>
      <c r="C26" s="184">
        <v>211</v>
      </c>
      <c r="D26" s="228" t="s">
        <v>299</v>
      </c>
      <c r="E26" s="231">
        <v>646.2</v>
      </c>
      <c r="F26" s="231">
        <v>646.2</v>
      </c>
      <c r="G26" s="231">
        <v>646.3</v>
      </c>
    </row>
    <row r="27" spans="1:7" ht="12.75">
      <c r="A27" s="184" t="s">
        <v>88</v>
      </c>
      <c r="B27" s="184" t="s">
        <v>123</v>
      </c>
      <c r="C27" s="184">
        <v>211</v>
      </c>
      <c r="D27" s="228" t="s">
        <v>298</v>
      </c>
      <c r="E27" s="232">
        <v>414.5</v>
      </c>
      <c r="F27" s="232">
        <v>414.5</v>
      </c>
      <c r="G27" s="232">
        <v>364.1</v>
      </c>
    </row>
    <row r="28" spans="1:7" ht="12.75">
      <c r="A28" s="184"/>
      <c r="B28" s="184"/>
      <c r="C28" s="184" t="s">
        <v>11</v>
      </c>
      <c r="D28" s="228" t="s">
        <v>300</v>
      </c>
      <c r="E28" s="232"/>
      <c r="F28" s="232"/>
      <c r="G28" s="232">
        <v>445.7</v>
      </c>
    </row>
    <row r="29" spans="1:7" ht="28.5">
      <c r="A29" s="184" t="s">
        <v>349</v>
      </c>
      <c r="B29" s="184" t="s">
        <v>123</v>
      </c>
      <c r="C29" s="184" t="s">
        <v>11</v>
      </c>
      <c r="D29" s="237" t="s">
        <v>244</v>
      </c>
      <c r="E29" s="96">
        <v>1079</v>
      </c>
      <c r="F29" s="96">
        <v>1079</v>
      </c>
      <c r="G29" s="96">
        <v>1070.1</v>
      </c>
    </row>
    <row r="30" spans="1:7" ht="15">
      <c r="A30" s="184" t="s">
        <v>10</v>
      </c>
      <c r="B30" s="184" t="s">
        <v>123</v>
      </c>
      <c r="C30" s="184" t="s">
        <v>11</v>
      </c>
      <c r="D30" s="71" t="s">
        <v>12</v>
      </c>
      <c r="E30" s="96">
        <v>3417</v>
      </c>
      <c r="F30" s="96">
        <v>3417</v>
      </c>
      <c r="G30" s="96">
        <v>3442</v>
      </c>
    </row>
    <row r="31" spans="1:7" ht="11.25" customHeight="1">
      <c r="A31" s="184"/>
      <c r="B31" s="184"/>
      <c r="C31" s="184"/>
      <c r="D31" s="71"/>
      <c r="E31" s="96"/>
      <c r="F31" s="96"/>
      <c r="G31" s="96"/>
    </row>
    <row r="32" spans="1:7" ht="15">
      <c r="A32" s="187"/>
      <c r="B32" s="188"/>
      <c r="C32" s="188"/>
      <c r="D32" s="254" t="s">
        <v>144</v>
      </c>
      <c r="E32" s="255">
        <f>E34+E37+E41+E42</f>
        <v>948.5</v>
      </c>
      <c r="F32" s="255">
        <f>F34+F37+F41+F42</f>
        <v>958.8</v>
      </c>
      <c r="G32" s="255">
        <f>G34+G37+G41+G42</f>
        <v>975.9</v>
      </c>
    </row>
    <row r="33" spans="1:7" ht="14.25">
      <c r="A33" s="249"/>
      <c r="B33" s="250"/>
      <c r="C33" s="250"/>
      <c r="D33" s="290" t="s">
        <v>5</v>
      </c>
      <c r="E33" s="251"/>
      <c r="F33" s="251"/>
      <c r="G33" s="251"/>
    </row>
    <row r="34" spans="1:7" ht="14.25">
      <c r="A34" s="235"/>
      <c r="B34" s="236"/>
      <c r="C34" s="236"/>
      <c r="D34" s="78" t="s">
        <v>8</v>
      </c>
      <c r="E34" s="102">
        <f>E35+E36</f>
        <v>668</v>
      </c>
      <c r="F34" s="102">
        <f>F35+F36</f>
        <v>678.3</v>
      </c>
      <c r="G34" s="102">
        <f>G35+G36</f>
        <v>686.3</v>
      </c>
    </row>
    <row r="35" spans="1:7" ht="12.75">
      <c r="A35" s="189" t="s">
        <v>84</v>
      </c>
      <c r="B35" s="189" t="s">
        <v>122</v>
      </c>
      <c r="C35" s="190">
        <v>212</v>
      </c>
      <c r="D35" s="229" t="s">
        <v>85</v>
      </c>
      <c r="E35" s="233">
        <v>104</v>
      </c>
      <c r="F35" s="233">
        <v>114.3</v>
      </c>
      <c r="G35" s="233">
        <v>114.3</v>
      </c>
    </row>
    <row r="36" spans="1:7" ht="12.75">
      <c r="A36" s="191" t="s">
        <v>9</v>
      </c>
      <c r="B36" s="191" t="s">
        <v>123</v>
      </c>
      <c r="C36" s="191" t="s">
        <v>24</v>
      </c>
      <c r="D36" s="228" t="s">
        <v>8</v>
      </c>
      <c r="E36" s="233">
        <v>564</v>
      </c>
      <c r="F36" s="233">
        <v>564</v>
      </c>
      <c r="G36" s="233">
        <v>572</v>
      </c>
    </row>
    <row r="37" spans="1:7" ht="14.25">
      <c r="A37" s="191"/>
      <c r="B37" s="191"/>
      <c r="C37" s="191"/>
      <c r="D37" s="79" t="s">
        <v>301</v>
      </c>
      <c r="E37" s="102">
        <f>E38+E39+E40</f>
        <v>68.5</v>
      </c>
      <c r="F37" s="102">
        <f>F38+F39+F40</f>
        <v>68.5</v>
      </c>
      <c r="G37" s="102">
        <f>G38+G39+G40</f>
        <v>102.6</v>
      </c>
    </row>
    <row r="38" spans="1:7" ht="12.75">
      <c r="A38" s="191" t="s">
        <v>88</v>
      </c>
      <c r="B38" s="191" t="s">
        <v>124</v>
      </c>
      <c r="C38" s="191" t="s">
        <v>24</v>
      </c>
      <c r="D38" s="228" t="s">
        <v>299</v>
      </c>
      <c r="E38" s="233">
        <v>51.5</v>
      </c>
      <c r="F38" s="233">
        <v>51.5</v>
      </c>
      <c r="G38" s="233">
        <v>71.6</v>
      </c>
    </row>
    <row r="39" spans="1:7" ht="12.75">
      <c r="A39" s="191" t="s">
        <v>88</v>
      </c>
      <c r="B39" s="191" t="s">
        <v>123</v>
      </c>
      <c r="C39" s="191" t="s">
        <v>24</v>
      </c>
      <c r="D39" s="228" t="s">
        <v>298</v>
      </c>
      <c r="E39" s="233">
        <v>17</v>
      </c>
      <c r="F39" s="233">
        <v>17</v>
      </c>
      <c r="G39" s="233">
        <v>14</v>
      </c>
    </row>
    <row r="40" spans="1:7" ht="12.75">
      <c r="A40" s="191"/>
      <c r="B40" s="191"/>
      <c r="C40" s="191" t="s">
        <v>24</v>
      </c>
      <c r="D40" s="228" t="s">
        <v>300</v>
      </c>
      <c r="E40" s="233"/>
      <c r="F40" s="233"/>
      <c r="G40" s="233">
        <v>17</v>
      </c>
    </row>
    <row r="41" spans="1:7" ht="28.5">
      <c r="A41" s="184" t="s">
        <v>349</v>
      </c>
      <c r="B41" s="184" t="s">
        <v>123</v>
      </c>
      <c r="C41" s="184" t="s">
        <v>24</v>
      </c>
      <c r="D41" s="237" t="s">
        <v>244</v>
      </c>
      <c r="E41" s="102">
        <v>41</v>
      </c>
      <c r="F41" s="102">
        <v>41</v>
      </c>
      <c r="G41" s="102">
        <v>44</v>
      </c>
    </row>
    <row r="42" spans="1:7" ht="15">
      <c r="A42" s="191" t="s">
        <v>10</v>
      </c>
      <c r="B42" s="191" t="s">
        <v>123</v>
      </c>
      <c r="C42" s="191" t="s">
        <v>24</v>
      </c>
      <c r="D42" s="71" t="s">
        <v>12</v>
      </c>
      <c r="E42" s="102">
        <v>171</v>
      </c>
      <c r="F42" s="102">
        <v>171</v>
      </c>
      <c r="G42" s="102">
        <v>143</v>
      </c>
    </row>
    <row r="43" spans="1:7" ht="9.75" customHeight="1">
      <c r="A43" s="191"/>
      <c r="B43" s="191"/>
      <c r="C43" s="191"/>
      <c r="D43" s="71"/>
      <c r="E43" s="102"/>
      <c r="F43" s="102"/>
      <c r="G43" s="102"/>
    </row>
    <row r="44" spans="1:7" ht="30">
      <c r="A44" s="191"/>
      <c r="B44" s="191"/>
      <c r="C44" s="191"/>
      <c r="D44" s="258" t="s">
        <v>22</v>
      </c>
      <c r="E44" s="259">
        <f>E46+E49+E53+E54</f>
        <v>5914.6</v>
      </c>
      <c r="F44" s="259">
        <f>F46+F49+F53+F54</f>
        <v>6015.5</v>
      </c>
      <c r="G44" s="259">
        <f>G46+G49+G53+G54</f>
        <v>5460.1</v>
      </c>
    </row>
    <row r="45" spans="1:7" ht="14.25">
      <c r="A45" s="190"/>
      <c r="B45" s="190"/>
      <c r="C45" s="190"/>
      <c r="D45" s="290" t="s">
        <v>5</v>
      </c>
      <c r="E45" s="251"/>
      <c r="F45" s="251"/>
      <c r="G45" s="251"/>
    </row>
    <row r="46" spans="1:7" ht="15">
      <c r="A46" s="190"/>
      <c r="B46" s="190"/>
      <c r="C46" s="190"/>
      <c r="D46" s="77" t="s">
        <v>8</v>
      </c>
      <c r="E46" s="94">
        <f>E47+E48</f>
        <v>3915.5</v>
      </c>
      <c r="F46" s="94">
        <f>F47+F48</f>
        <v>4016.4</v>
      </c>
      <c r="G46" s="94">
        <f>G47+G48</f>
        <v>3569.9</v>
      </c>
    </row>
    <row r="47" spans="1:7" ht="14.25">
      <c r="A47" s="189" t="s">
        <v>84</v>
      </c>
      <c r="B47" s="189" t="s">
        <v>122</v>
      </c>
      <c r="C47" s="190">
        <v>213</v>
      </c>
      <c r="D47" s="229" t="s">
        <v>85</v>
      </c>
      <c r="E47" s="104" t="s">
        <v>304</v>
      </c>
      <c r="F47" s="104" t="s">
        <v>307</v>
      </c>
      <c r="G47" s="104" t="s">
        <v>325</v>
      </c>
    </row>
    <row r="48" spans="1:7" ht="14.25">
      <c r="A48" s="191" t="s">
        <v>9</v>
      </c>
      <c r="B48" s="191" t="s">
        <v>123</v>
      </c>
      <c r="C48" s="191" t="s">
        <v>23</v>
      </c>
      <c r="D48" s="228" t="s">
        <v>8</v>
      </c>
      <c r="E48" s="104" t="s">
        <v>305</v>
      </c>
      <c r="F48" s="104" t="s">
        <v>308</v>
      </c>
      <c r="G48" s="104" t="s">
        <v>326</v>
      </c>
    </row>
    <row r="49" spans="1:7" ht="15">
      <c r="A49" s="191"/>
      <c r="B49" s="191"/>
      <c r="C49" s="191"/>
      <c r="D49" s="227" t="s">
        <v>298</v>
      </c>
      <c r="E49" s="94">
        <f>E50+E51+E52</f>
        <v>370.1</v>
      </c>
      <c r="F49" s="94">
        <f>F50+F51+F52</f>
        <v>370.1</v>
      </c>
      <c r="G49" s="94">
        <f>G50+G51+G52</f>
        <v>470.7</v>
      </c>
    </row>
    <row r="50" spans="1:7" ht="12.75">
      <c r="A50" s="191" t="s">
        <v>88</v>
      </c>
      <c r="B50" s="191" t="s">
        <v>124</v>
      </c>
      <c r="C50" s="191" t="s">
        <v>23</v>
      </c>
      <c r="D50" s="228" t="s">
        <v>299</v>
      </c>
      <c r="E50" s="234">
        <v>222.5</v>
      </c>
      <c r="F50" s="234">
        <v>222.5</v>
      </c>
      <c r="G50" s="232">
        <v>216.8</v>
      </c>
    </row>
    <row r="51" spans="1:7" ht="12.75">
      <c r="A51" s="191" t="s">
        <v>88</v>
      </c>
      <c r="B51" s="191" t="s">
        <v>123</v>
      </c>
      <c r="C51" s="191" t="s">
        <v>23</v>
      </c>
      <c r="D51" s="228" t="s">
        <v>298</v>
      </c>
      <c r="E51" s="234">
        <v>147.6</v>
      </c>
      <c r="F51" s="234">
        <v>147.6</v>
      </c>
      <c r="G51" s="232">
        <v>114.2</v>
      </c>
    </row>
    <row r="52" spans="1:7" ht="12.75">
      <c r="A52" s="191"/>
      <c r="B52" s="191"/>
      <c r="C52" s="191" t="s">
        <v>23</v>
      </c>
      <c r="D52" s="228" t="s">
        <v>300</v>
      </c>
      <c r="E52" s="234"/>
      <c r="F52" s="234"/>
      <c r="G52" s="232">
        <v>139.7</v>
      </c>
    </row>
    <row r="53" spans="1:7" ht="28.5">
      <c r="A53" s="192" t="s">
        <v>349</v>
      </c>
      <c r="B53" s="192" t="s">
        <v>123</v>
      </c>
      <c r="C53" s="192" t="s">
        <v>23</v>
      </c>
      <c r="D53" s="237" t="s">
        <v>244</v>
      </c>
      <c r="E53" s="96">
        <v>383</v>
      </c>
      <c r="F53" s="96">
        <v>383</v>
      </c>
      <c r="G53" s="96">
        <v>336.5</v>
      </c>
    </row>
    <row r="54" spans="1:7" ht="15">
      <c r="A54" s="191" t="s">
        <v>10</v>
      </c>
      <c r="B54" s="191" t="s">
        <v>123</v>
      </c>
      <c r="C54" s="191" t="s">
        <v>23</v>
      </c>
      <c r="D54" s="71" t="s">
        <v>12</v>
      </c>
      <c r="E54" s="96">
        <v>1246</v>
      </c>
      <c r="F54" s="103">
        <v>1246</v>
      </c>
      <c r="G54" s="96">
        <v>1083</v>
      </c>
    </row>
    <row r="55" spans="1:7" ht="15">
      <c r="A55" s="173"/>
      <c r="B55" s="173"/>
      <c r="C55" s="173"/>
      <c r="D55" s="258" t="s">
        <v>82</v>
      </c>
      <c r="E55" s="288">
        <f>E56</f>
        <v>236.2</v>
      </c>
      <c r="F55" s="288">
        <f>F56</f>
        <v>236.2</v>
      </c>
      <c r="G55" s="288">
        <f>G56</f>
        <v>236.2</v>
      </c>
    </row>
    <row r="56" spans="1:7" ht="14.25">
      <c r="A56" s="182" t="s">
        <v>9</v>
      </c>
      <c r="B56" s="182" t="s">
        <v>123</v>
      </c>
      <c r="C56" s="182" t="s">
        <v>51</v>
      </c>
      <c r="D56" s="265" t="s">
        <v>8</v>
      </c>
      <c r="E56" s="247">
        <v>236.2</v>
      </c>
      <c r="F56" s="247">
        <v>236.2</v>
      </c>
      <c r="G56" s="247">
        <v>236.2</v>
      </c>
    </row>
    <row r="57" spans="1:7" ht="12.75">
      <c r="A57" s="287"/>
      <c r="B57" s="287"/>
      <c r="C57" s="287"/>
      <c r="D57" s="287"/>
      <c r="E57" s="287"/>
      <c r="F57" s="287"/>
      <c r="G57" s="287"/>
    </row>
    <row r="58" spans="1:7" ht="45">
      <c r="A58" s="173"/>
      <c r="B58" s="173"/>
      <c r="C58" s="173"/>
      <c r="D58" s="258" t="s">
        <v>25</v>
      </c>
      <c r="E58" s="267">
        <f>E60+E61+E62+E63</f>
        <v>162.1</v>
      </c>
      <c r="F58" s="267">
        <f>F60+F61+F62+F63</f>
        <v>159.1</v>
      </c>
      <c r="G58" s="267">
        <f>G60+G61+G62+G63</f>
        <v>172.1</v>
      </c>
    </row>
    <row r="59" spans="1:7" ht="12.75">
      <c r="A59" s="287"/>
      <c r="B59" s="287"/>
      <c r="C59" s="287"/>
      <c r="D59" s="287"/>
      <c r="E59" s="287"/>
      <c r="F59" s="287"/>
      <c r="G59" s="287"/>
    </row>
    <row r="60" spans="1:7" ht="15">
      <c r="A60" s="184" t="s">
        <v>88</v>
      </c>
      <c r="B60" s="184" t="s">
        <v>123</v>
      </c>
      <c r="C60" s="184" t="s">
        <v>24</v>
      </c>
      <c r="D60" s="71" t="s">
        <v>7</v>
      </c>
      <c r="E60" s="96">
        <v>15</v>
      </c>
      <c r="F60" s="96">
        <v>12</v>
      </c>
      <c r="G60" s="96">
        <v>15</v>
      </c>
    </row>
    <row r="61" spans="1:7" ht="15">
      <c r="A61" s="182" t="s">
        <v>9</v>
      </c>
      <c r="B61" s="182" t="s">
        <v>123</v>
      </c>
      <c r="C61" s="184" t="s">
        <v>24</v>
      </c>
      <c r="D61" s="71" t="s">
        <v>8</v>
      </c>
      <c r="E61" s="96">
        <v>110</v>
      </c>
      <c r="F61" s="96">
        <v>110</v>
      </c>
      <c r="G61" s="96">
        <v>120</v>
      </c>
    </row>
    <row r="62" spans="1:7" ht="28.5">
      <c r="A62" s="182" t="s">
        <v>349</v>
      </c>
      <c r="B62" s="182" t="s">
        <v>123</v>
      </c>
      <c r="C62" s="184" t="s">
        <v>24</v>
      </c>
      <c r="D62" s="237" t="s">
        <v>244</v>
      </c>
      <c r="E62" s="96">
        <v>9.1</v>
      </c>
      <c r="F62" s="96">
        <v>9.1</v>
      </c>
      <c r="G62" s="96">
        <v>9.1</v>
      </c>
    </row>
    <row r="63" spans="1:7" ht="15">
      <c r="A63" s="184" t="s">
        <v>10</v>
      </c>
      <c r="B63" s="184" t="s">
        <v>123</v>
      </c>
      <c r="C63" s="184" t="s">
        <v>24</v>
      </c>
      <c r="D63" s="71" t="s">
        <v>12</v>
      </c>
      <c r="E63" s="96">
        <v>28</v>
      </c>
      <c r="F63" s="96">
        <v>28</v>
      </c>
      <c r="G63" s="96">
        <v>28</v>
      </c>
    </row>
    <row r="64" spans="1:7" ht="12.75">
      <c r="A64" s="287"/>
      <c r="B64" s="287"/>
      <c r="C64" s="287"/>
      <c r="D64" s="287"/>
      <c r="E64" s="287"/>
      <c r="F64" s="287"/>
      <c r="G64" s="287"/>
    </row>
    <row r="65" spans="1:7" ht="15">
      <c r="A65" s="184"/>
      <c r="B65" s="184"/>
      <c r="C65" s="184"/>
      <c r="D65" s="268" t="s">
        <v>26</v>
      </c>
      <c r="E65" s="267">
        <f>E67+E68+E69</f>
        <v>701</v>
      </c>
      <c r="F65" s="267">
        <f>F67+F68+F69</f>
        <v>720.1</v>
      </c>
      <c r="G65" s="267">
        <f>G67+G68+G69</f>
        <v>713</v>
      </c>
    </row>
    <row r="66" spans="1:7" ht="12.75">
      <c r="A66" s="287"/>
      <c r="B66" s="287"/>
      <c r="C66" s="287"/>
      <c r="D66" s="287"/>
      <c r="E66" s="287"/>
      <c r="F66" s="287"/>
      <c r="G66" s="287"/>
    </row>
    <row r="67" spans="1:7" ht="15">
      <c r="A67" s="184" t="s">
        <v>88</v>
      </c>
      <c r="B67" s="184" t="s">
        <v>123</v>
      </c>
      <c r="C67" s="184" t="s">
        <v>27</v>
      </c>
      <c r="D67" s="71" t="s">
        <v>7</v>
      </c>
      <c r="E67" s="101">
        <v>13</v>
      </c>
      <c r="F67" s="101">
        <v>5.1</v>
      </c>
      <c r="G67" s="101">
        <v>13</v>
      </c>
    </row>
    <row r="68" spans="1:7" ht="15">
      <c r="A68" s="184" t="s">
        <v>9</v>
      </c>
      <c r="B68" s="184" t="s">
        <v>123</v>
      </c>
      <c r="C68" s="184" t="s">
        <v>27</v>
      </c>
      <c r="D68" s="71" t="s">
        <v>8</v>
      </c>
      <c r="E68" s="101">
        <v>598</v>
      </c>
      <c r="F68" s="101">
        <v>598</v>
      </c>
      <c r="G68" s="101">
        <v>600</v>
      </c>
    </row>
    <row r="69" spans="1:7" ht="15">
      <c r="A69" s="184" t="s">
        <v>10</v>
      </c>
      <c r="B69" s="184" t="s">
        <v>123</v>
      </c>
      <c r="C69" s="184" t="s">
        <v>27</v>
      </c>
      <c r="D69" s="71" t="s">
        <v>12</v>
      </c>
      <c r="E69" s="101">
        <v>90</v>
      </c>
      <c r="F69" s="101">
        <v>117</v>
      </c>
      <c r="G69" s="101">
        <v>100</v>
      </c>
    </row>
    <row r="70" spans="1:7" ht="12.75">
      <c r="A70" s="287"/>
      <c r="B70" s="287"/>
      <c r="C70" s="287"/>
      <c r="D70" s="287"/>
      <c r="E70" s="287"/>
      <c r="F70" s="287"/>
      <c r="G70" s="287"/>
    </row>
    <row r="71" spans="1:7" ht="30">
      <c r="A71" s="195"/>
      <c r="B71" s="195"/>
      <c r="C71" s="195"/>
      <c r="D71" s="258" t="s">
        <v>36</v>
      </c>
      <c r="E71" s="267">
        <f>E73+E74+E75+E76</f>
        <v>50</v>
      </c>
      <c r="F71" s="267">
        <f>F73+F74+F75+F76</f>
        <v>12.2</v>
      </c>
      <c r="G71" s="267">
        <f>G73+G74+G75+G76</f>
        <v>45</v>
      </c>
    </row>
    <row r="72" spans="1:7" ht="12.75">
      <c r="A72" s="287"/>
      <c r="B72" s="287"/>
      <c r="C72" s="287"/>
      <c r="D72" s="287"/>
      <c r="E72" s="287"/>
      <c r="F72" s="287"/>
      <c r="G72" s="287"/>
    </row>
    <row r="73" spans="1:7" ht="14.25">
      <c r="A73" s="184" t="s">
        <v>9</v>
      </c>
      <c r="B73" s="184" t="s">
        <v>123</v>
      </c>
      <c r="C73" s="184" t="s">
        <v>28</v>
      </c>
      <c r="D73" s="79" t="s">
        <v>8</v>
      </c>
      <c r="E73" s="95">
        <v>45</v>
      </c>
      <c r="F73" s="95">
        <v>7.2</v>
      </c>
      <c r="G73" s="95">
        <v>40</v>
      </c>
    </row>
    <row r="74" spans="1:7" ht="14.25">
      <c r="A74" s="184" t="s">
        <v>88</v>
      </c>
      <c r="B74" s="184" t="s">
        <v>123</v>
      </c>
      <c r="C74" s="184" t="s">
        <v>28</v>
      </c>
      <c r="D74" s="79" t="s">
        <v>7</v>
      </c>
      <c r="E74" s="96"/>
      <c r="F74" s="96"/>
      <c r="G74" s="96"/>
    </row>
    <row r="75" spans="1:7" ht="33.75" customHeight="1">
      <c r="A75" s="184" t="s">
        <v>349</v>
      </c>
      <c r="B75" s="184" t="s">
        <v>123</v>
      </c>
      <c r="C75" s="184" t="s">
        <v>28</v>
      </c>
      <c r="D75" s="237" t="s">
        <v>244</v>
      </c>
      <c r="E75" s="95">
        <v>5</v>
      </c>
      <c r="F75" s="95">
        <v>5</v>
      </c>
      <c r="G75" s="95">
        <v>5</v>
      </c>
    </row>
    <row r="76" spans="1:7" ht="15">
      <c r="A76" s="184" t="s">
        <v>10</v>
      </c>
      <c r="B76" s="184" t="s">
        <v>123</v>
      </c>
      <c r="C76" s="184" t="s">
        <v>28</v>
      </c>
      <c r="D76" s="71" t="s">
        <v>12</v>
      </c>
      <c r="E76" s="95"/>
      <c r="F76" s="95"/>
      <c r="G76" s="95"/>
    </row>
    <row r="77" spans="1:7" ht="12.75">
      <c r="A77" s="287"/>
      <c r="B77" s="287"/>
      <c r="C77" s="287"/>
      <c r="D77" s="287"/>
      <c r="E77" s="287"/>
      <c r="F77" s="287"/>
      <c r="G77" s="287"/>
    </row>
    <row r="78" spans="1:7" ht="30">
      <c r="A78" s="197"/>
      <c r="B78" s="197"/>
      <c r="C78" s="197"/>
      <c r="D78" s="271" t="s">
        <v>323</v>
      </c>
      <c r="E78" s="270">
        <f>E80</f>
        <v>765.5</v>
      </c>
      <c r="F78" s="270">
        <f>F80</f>
        <v>765.5</v>
      </c>
      <c r="G78" s="270">
        <f>G80</f>
        <v>936.5</v>
      </c>
    </row>
    <row r="79" spans="1:7" ht="12.75">
      <c r="A79" s="287"/>
      <c r="B79" s="287"/>
      <c r="C79" s="287"/>
      <c r="D79" s="287"/>
      <c r="E79" s="287"/>
      <c r="F79" s="287"/>
      <c r="G79" s="287"/>
    </row>
    <row r="80" spans="1:7" ht="15">
      <c r="A80" s="184" t="s">
        <v>9</v>
      </c>
      <c r="B80" s="184" t="s">
        <v>123</v>
      </c>
      <c r="C80" s="184" t="s">
        <v>30</v>
      </c>
      <c r="D80" s="79" t="s">
        <v>8</v>
      </c>
      <c r="E80" s="53">
        <v>765.5</v>
      </c>
      <c r="F80" s="53">
        <v>765.5</v>
      </c>
      <c r="G80" s="53">
        <v>936.5</v>
      </c>
    </row>
    <row r="81" spans="1:7" ht="12.75">
      <c r="A81" s="287"/>
      <c r="B81" s="287"/>
      <c r="C81" s="287"/>
      <c r="D81" s="287"/>
      <c r="E81" s="287"/>
      <c r="F81" s="287"/>
      <c r="G81" s="287"/>
    </row>
    <row r="82" spans="1:7" ht="60">
      <c r="A82" s="198"/>
      <c r="B82" s="198"/>
      <c r="C82" s="198"/>
      <c r="D82" s="289" t="s">
        <v>64</v>
      </c>
      <c r="E82" s="274">
        <f>E84</f>
        <v>31.2</v>
      </c>
      <c r="F82" s="274">
        <f>F84</f>
        <v>31.2</v>
      </c>
      <c r="G82" s="274">
        <f>G84</f>
        <v>39.8</v>
      </c>
    </row>
    <row r="83" spans="1:7" ht="12.75">
      <c r="A83" s="287"/>
      <c r="B83" s="287"/>
      <c r="C83" s="287"/>
      <c r="D83" s="287"/>
      <c r="E83" s="287"/>
      <c r="F83" s="287"/>
      <c r="G83" s="287"/>
    </row>
    <row r="84" spans="1:7" ht="15">
      <c r="A84" s="184" t="s">
        <v>9</v>
      </c>
      <c r="B84" s="184" t="s">
        <v>123</v>
      </c>
      <c r="C84" s="184" t="s">
        <v>30</v>
      </c>
      <c r="D84" s="16" t="s">
        <v>8</v>
      </c>
      <c r="E84" s="53">
        <v>31.2</v>
      </c>
      <c r="F84" s="53">
        <v>31.2</v>
      </c>
      <c r="G84" s="53">
        <v>39.8</v>
      </c>
    </row>
    <row r="85" spans="1:7" ht="12.75">
      <c r="A85" s="287"/>
      <c r="B85" s="287"/>
      <c r="C85" s="287"/>
      <c r="D85" s="287"/>
      <c r="E85" s="287"/>
      <c r="F85" s="287"/>
      <c r="G85" s="287"/>
    </row>
    <row r="86" spans="1:7" ht="15">
      <c r="A86" s="184"/>
      <c r="B86" s="184"/>
      <c r="C86" s="184"/>
      <c r="D86" s="275" t="s">
        <v>32</v>
      </c>
      <c r="E86" s="267">
        <f>E88</f>
        <v>308.9</v>
      </c>
      <c r="F86" s="267">
        <f>F88</f>
        <v>308.9</v>
      </c>
      <c r="G86" s="267">
        <f>G88</f>
        <v>316.8</v>
      </c>
    </row>
    <row r="87" spans="1:7" ht="12.75">
      <c r="A87" s="287"/>
      <c r="B87" s="287"/>
      <c r="C87" s="287"/>
      <c r="D87" s="287"/>
      <c r="E87" s="287"/>
      <c r="F87" s="287"/>
      <c r="G87" s="287"/>
    </row>
    <row r="88" spans="1:7" ht="15">
      <c r="A88" s="184" t="s">
        <v>9</v>
      </c>
      <c r="B88" s="184" t="s">
        <v>123</v>
      </c>
      <c r="C88" s="184" t="s">
        <v>30</v>
      </c>
      <c r="D88" s="52" t="s">
        <v>8</v>
      </c>
      <c r="E88" s="101">
        <v>308.9</v>
      </c>
      <c r="F88" s="101">
        <v>308.9</v>
      </c>
      <c r="G88" s="101">
        <v>316.8</v>
      </c>
    </row>
    <row r="89" spans="1:7" ht="12.75">
      <c r="A89" s="287"/>
      <c r="B89" s="287"/>
      <c r="C89" s="287"/>
      <c r="D89" s="287"/>
      <c r="E89" s="287"/>
      <c r="F89" s="287"/>
      <c r="G89" s="287"/>
    </row>
    <row r="90" spans="1:7" ht="15">
      <c r="A90" s="193"/>
      <c r="B90" s="193"/>
      <c r="C90" s="193"/>
      <c r="D90" s="45" t="s">
        <v>42</v>
      </c>
      <c r="E90" s="120">
        <f>E91+E94</f>
        <v>50</v>
      </c>
      <c r="F90" s="120">
        <f>F91+F94</f>
        <v>35</v>
      </c>
      <c r="G90" s="120">
        <f>G91+G94</f>
        <v>35</v>
      </c>
    </row>
    <row r="91" spans="1:7" ht="15">
      <c r="A91" s="184" t="s">
        <v>9</v>
      </c>
      <c r="B91" s="184" t="s">
        <v>123</v>
      </c>
      <c r="C91" s="184" t="s">
        <v>43</v>
      </c>
      <c r="D91" s="52" t="s">
        <v>8</v>
      </c>
      <c r="E91" s="94">
        <v>50</v>
      </c>
      <c r="F91" s="94">
        <v>35</v>
      </c>
      <c r="G91" s="94">
        <v>35</v>
      </c>
    </row>
    <row r="92" spans="1:7" ht="12.75">
      <c r="A92" s="287"/>
      <c r="B92" s="287"/>
      <c r="C92" s="287"/>
      <c r="D92" s="287"/>
      <c r="E92" s="287"/>
      <c r="F92" s="287"/>
      <c r="G92" s="287"/>
    </row>
    <row r="93" spans="1:7" ht="105">
      <c r="A93" s="182"/>
      <c r="B93" s="182"/>
      <c r="C93" s="182"/>
      <c r="D93" s="36" t="s">
        <v>136</v>
      </c>
      <c r="E93" s="277">
        <f>E95+E96+E97+E98</f>
        <v>284.6</v>
      </c>
      <c r="F93" s="277">
        <f>F95+F96+F97+F98</f>
        <v>375.3</v>
      </c>
      <c r="G93" s="277">
        <f>G95+G96+G97+G98</f>
        <v>381.8</v>
      </c>
    </row>
    <row r="94" spans="1:7" ht="12.75">
      <c r="A94" s="287"/>
      <c r="B94" s="287"/>
      <c r="C94" s="287"/>
      <c r="D94" s="287"/>
      <c r="E94" s="287"/>
      <c r="F94" s="287"/>
      <c r="G94" s="287"/>
    </row>
    <row r="95" spans="1:7" ht="15">
      <c r="A95" s="184" t="s">
        <v>9</v>
      </c>
      <c r="B95" s="184" t="s">
        <v>123</v>
      </c>
      <c r="C95" s="184" t="s">
        <v>44</v>
      </c>
      <c r="D95" s="79" t="s">
        <v>8</v>
      </c>
      <c r="E95" s="94">
        <v>231.1</v>
      </c>
      <c r="F95" s="115">
        <v>317.8</v>
      </c>
      <c r="G95" s="115">
        <v>322.3</v>
      </c>
    </row>
    <row r="96" spans="1:7" ht="15">
      <c r="A96" s="184" t="s">
        <v>88</v>
      </c>
      <c r="B96" s="184" t="s">
        <v>123</v>
      </c>
      <c r="C96" s="184" t="s">
        <v>44</v>
      </c>
      <c r="D96" s="79" t="s">
        <v>7</v>
      </c>
      <c r="E96" s="115">
        <v>3.5</v>
      </c>
      <c r="F96" s="115">
        <v>3.5</v>
      </c>
      <c r="G96" s="115">
        <v>5.5</v>
      </c>
    </row>
    <row r="97" spans="1:7" ht="28.5">
      <c r="A97" s="184" t="s">
        <v>349</v>
      </c>
      <c r="B97" s="184" t="s">
        <v>123</v>
      </c>
      <c r="C97" s="184" t="s">
        <v>44</v>
      </c>
      <c r="D97" s="237" t="s">
        <v>244</v>
      </c>
      <c r="E97" s="94">
        <v>5</v>
      </c>
      <c r="F97" s="94">
        <v>5</v>
      </c>
      <c r="G97" s="94">
        <v>5</v>
      </c>
    </row>
    <row r="98" spans="1:7" ht="15">
      <c r="A98" s="184" t="s">
        <v>10</v>
      </c>
      <c r="B98" s="184" t="s">
        <v>123</v>
      </c>
      <c r="C98" s="184" t="s">
        <v>44</v>
      </c>
      <c r="D98" s="71" t="s">
        <v>12</v>
      </c>
      <c r="E98" s="94">
        <v>45</v>
      </c>
      <c r="F98" s="94">
        <v>49</v>
      </c>
      <c r="G98" s="94">
        <v>49</v>
      </c>
    </row>
    <row r="99" spans="1:7" ht="12.75">
      <c r="A99" s="287"/>
      <c r="B99" s="287"/>
      <c r="C99" s="287"/>
      <c r="D99" s="287"/>
      <c r="E99" s="287"/>
      <c r="F99" s="287"/>
      <c r="G99" s="287"/>
    </row>
    <row r="100" spans="1:7" ht="30">
      <c r="A100" s="173"/>
      <c r="B100" s="173"/>
      <c r="C100" s="173"/>
      <c r="D100" s="279" t="s">
        <v>101</v>
      </c>
      <c r="E100" s="280">
        <f>E101</f>
        <v>7.4</v>
      </c>
      <c r="F100" s="280">
        <f>F101</f>
        <v>7.4</v>
      </c>
      <c r="G100" s="280">
        <f>G101</f>
        <v>7.7</v>
      </c>
    </row>
    <row r="101" spans="1:7" ht="15">
      <c r="A101" s="184" t="s">
        <v>9</v>
      </c>
      <c r="B101" s="184" t="s">
        <v>123</v>
      </c>
      <c r="C101" s="184" t="s">
        <v>44</v>
      </c>
      <c r="D101" s="79" t="s">
        <v>8</v>
      </c>
      <c r="E101" s="5">
        <v>7.4</v>
      </c>
      <c r="F101" s="5">
        <v>7.4</v>
      </c>
      <c r="G101" s="5">
        <v>7.7</v>
      </c>
    </row>
    <row r="102" spans="1:7" ht="12.75">
      <c r="A102" s="287"/>
      <c r="B102" s="287"/>
      <c r="C102" s="287"/>
      <c r="D102" s="287"/>
      <c r="E102" s="287"/>
      <c r="F102" s="287"/>
      <c r="G102" s="287"/>
    </row>
    <row r="103" spans="1:7" ht="64.5" customHeight="1">
      <c r="A103" s="184"/>
      <c r="B103" s="184"/>
      <c r="C103" s="184"/>
      <c r="D103" s="29" t="s">
        <v>95</v>
      </c>
      <c r="E103" s="267">
        <f>E105+E106+E107+E113</f>
        <v>1517.9</v>
      </c>
      <c r="F103" s="267">
        <f>F105+F106+F107+F113</f>
        <v>1550.5</v>
      </c>
      <c r="G103" s="267">
        <f>G105+G106+G107+G113</f>
        <v>1525.9</v>
      </c>
    </row>
    <row r="104" spans="1:7" ht="12.75">
      <c r="A104" s="287"/>
      <c r="B104" s="287"/>
      <c r="C104" s="287"/>
      <c r="D104" s="287"/>
      <c r="E104" s="287"/>
      <c r="F104" s="287"/>
      <c r="G104" s="287"/>
    </row>
    <row r="105" spans="1:7" ht="15">
      <c r="A105" s="184" t="s">
        <v>9</v>
      </c>
      <c r="B105" s="184" t="s">
        <v>123</v>
      </c>
      <c r="C105" s="184" t="s">
        <v>45</v>
      </c>
      <c r="D105" s="79" t="s">
        <v>8</v>
      </c>
      <c r="E105" s="101">
        <v>786</v>
      </c>
      <c r="F105" s="101">
        <v>606</v>
      </c>
      <c r="G105" s="101">
        <v>748</v>
      </c>
    </row>
    <row r="106" spans="1:7" ht="15">
      <c r="A106" s="184" t="s">
        <v>88</v>
      </c>
      <c r="B106" s="184" t="s">
        <v>123</v>
      </c>
      <c r="C106" s="184" t="s">
        <v>45</v>
      </c>
      <c r="D106" s="79" t="s">
        <v>7</v>
      </c>
      <c r="E106" s="101">
        <v>13</v>
      </c>
      <c r="F106" s="101">
        <v>13</v>
      </c>
      <c r="G106" s="101">
        <v>12</v>
      </c>
    </row>
    <row r="107" spans="1:7" ht="28.5">
      <c r="A107" s="184" t="s">
        <v>349</v>
      </c>
      <c r="B107" s="184" t="s">
        <v>123</v>
      </c>
      <c r="C107" s="184" t="s">
        <v>45</v>
      </c>
      <c r="D107" s="237" t="s">
        <v>244</v>
      </c>
      <c r="E107" s="101">
        <f>E108+E109+E110+E111+E112</f>
        <v>593.9</v>
      </c>
      <c r="F107" s="101">
        <f>F108+F109+F110+F111+F112</f>
        <v>809.5</v>
      </c>
      <c r="G107" s="101">
        <f>G108+G109+G110+G111+G112</f>
        <v>643.9</v>
      </c>
    </row>
    <row r="108" spans="1:7" ht="14.25">
      <c r="A108" s="184" t="s">
        <v>349</v>
      </c>
      <c r="B108" s="184" t="s">
        <v>123</v>
      </c>
      <c r="C108" s="184" t="s">
        <v>45</v>
      </c>
      <c r="D108" s="208" t="s">
        <v>217</v>
      </c>
      <c r="E108" s="117">
        <v>30</v>
      </c>
      <c r="F108" s="117">
        <v>132.4</v>
      </c>
      <c r="G108" s="117">
        <v>30</v>
      </c>
    </row>
    <row r="109" spans="1:7" ht="14.25">
      <c r="A109" s="184" t="s">
        <v>349</v>
      </c>
      <c r="B109" s="184" t="s">
        <v>214</v>
      </c>
      <c r="C109" s="184" t="s">
        <v>45</v>
      </c>
      <c r="D109" s="208" t="s">
        <v>218</v>
      </c>
      <c r="E109" s="117">
        <v>50</v>
      </c>
      <c r="F109" s="117">
        <v>50</v>
      </c>
      <c r="G109" s="117">
        <v>50</v>
      </c>
    </row>
    <row r="110" spans="1:7" ht="25.5">
      <c r="A110" s="184" t="s">
        <v>349</v>
      </c>
      <c r="B110" s="184" t="s">
        <v>379</v>
      </c>
      <c r="C110" s="184" t="s">
        <v>45</v>
      </c>
      <c r="D110" s="208" t="s">
        <v>219</v>
      </c>
      <c r="E110" s="117">
        <v>50</v>
      </c>
      <c r="F110" s="117">
        <v>50</v>
      </c>
      <c r="G110" s="117">
        <v>50</v>
      </c>
    </row>
    <row r="111" spans="1:7" ht="25.5">
      <c r="A111" s="184" t="s">
        <v>202</v>
      </c>
      <c r="B111" s="184" t="s">
        <v>216</v>
      </c>
      <c r="C111" s="184" t="s">
        <v>45</v>
      </c>
      <c r="D111" s="208" t="s">
        <v>220</v>
      </c>
      <c r="E111" s="117">
        <v>50</v>
      </c>
      <c r="F111" s="117">
        <v>163.2</v>
      </c>
      <c r="G111" s="117">
        <v>100</v>
      </c>
    </row>
    <row r="112" spans="1:7" ht="25.5">
      <c r="A112" s="184" t="s">
        <v>349</v>
      </c>
      <c r="B112" s="184" t="s">
        <v>379</v>
      </c>
      <c r="C112" s="184" t="s">
        <v>45</v>
      </c>
      <c r="D112" s="208" t="s">
        <v>290</v>
      </c>
      <c r="E112" s="96">
        <v>413.9</v>
      </c>
      <c r="F112" s="117">
        <v>413.9</v>
      </c>
      <c r="G112" s="117">
        <v>413.9</v>
      </c>
    </row>
    <row r="113" spans="1:7" ht="15">
      <c r="A113" s="184" t="s">
        <v>10</v>
      </c>
      <c r="B113" s="184" t="s">
        <v>123</v>
      </c>
      <c r="C113" s="184" t="s">
        <v>45</v>
      </c>
      <c r="D113" s="52" t="s">
        <v>12</v>
      </c>
      <c r="E113" s="101">
        <v>125</v>
      </c>
      <c r="F113" s="101">
        <v>122</v>
      </c>
      <c r="G113" s="101">
        <v>122</v>
      </c>
    </row>
    <row r="114" spans="1:7" ht="12.75">
      <c r="A114" s="287"/>
      <c r="B114" s="287"/>
      <c r="C114" s="287"/>
      <c r="D114" s="287"/>
      <c r="E114" s="287"/>
      <c r="F114" s="287"/>
      <c r="G114" s="287"/>
    </row>
    <row r="115" spans="1:7" ht="15">
      <c r="A115" s="182"/>
      <c r="B115" s="182"/>
      <c r="C115" s="182"/>
      <c r="D115" s="281" t="s">
        <v>46</v>
      </c>
      <c r="E115" s="282">
        <f>E117+E118+E119+E120</f>
        <v>100</v>
      </c>
      <c r="F115" s="282">
        <f>F117+F118+F119+F120</f>
        <v>154</v>
      </c>
      <c r="G115" s="282">
        <f>G117+G118+G119+G120</f>
        <v>155</v>
      </c>
    </row>
    <row r="116" spans="1:7" ht="12.75">
      <c r="A116" s="287"/>
      <c r="B116" s="287"/>
      <c r="C116" s="287"/>
      <c r="D116" s="287"/>
      <c r="E116" s="287"/>
      <c r="F116" s="287"/>
      <c r="G116" s="287"/>
    </row>
    <row r="117" spans="1:7" ht="15">
      <c r="A117" s="184" t="s">
        <v>9</v>
      </c>
      <c r="B117" s="184" t="s">
        <v>123</v>
      </c>
      <c r="C117" s="184" t="s">
        <v>45</v>
      </c>
      <c r="D117" s="79" t="s">
        <v>8</v>
      </c>
      <c r="E117" s="101">
        <v>68</v>
      </c>
      <c r="F117" s="101">
        <v>122</v>
      </c>
      <c r="G117" s="101">
        <v>122</v>
      </c>
    </row>
    <row r="118" spans="1:7" ht="15">
      <c r="A118" s="184" t="s">
        <v>88</v>
      </c>
      <c r="B118" s="184" t="s">
        <v>123</v>
      </c>
      <c r="C118" s="184" t="s">
        <v>45</v>
      </c>
      <c r="D118" s="79" t="s">
        <v>7</v>
      </c>
      <c r="E118" s="101">
        <v>7</v>
      </c>
      <c r="F118" s="101">
        <v>7</v>
      </c>
      <c r="G118" s="101">
        <v>8</v>
      </c>
    </row>
    <row r="119" spans="1:7" ht="25.5">
      <c r="A119" s="184" t="s">
        <v>349</v>
      </c>
      <c r="B119" s="184" t="s">
        <v>123</v>
      </c>
      <c r="C119" s="184" t="s">
        <v>45</v>
      </c>
      <c r="D119" s="80" t="s">
        <v>244</v>
      </c>
      <c r="E119" s="61"/>
      <c r="F119" s="61"/>
      <c r="G119" s="61"/>
    </row>
    <row r="120" spans="1:7" ht="15">
      <c r="A120" s="184" t="s">
        <v>10</v>
      </c>
      <c r="B120" s="184" t="s">
        <v>123</v>
      </c>
      <c r="C120" s="184" t="s">
        <v>45</v>
      </c>
      <c r="D120" s="52" t="s">
        <v>12</v>
      </c>
      <c r="E120" s="101">
        <v>25</v>
      </c>
      <c r="F120" s="101">
        <v>25</v>
      </c>
      <c r="G120" s="101">
        <v>25</v>
      </c>
    </row>
    <row r="121" spans="1:7" ht="45">
      <c r="A121" s="184"/>
      <c r="B121" s="184"/>
      <c r="C121" s="184"/>
      <c r="D121" s="64" t="s">
        <v>96</v>
      </c>
      <c r="E121" s="55">
        <f>E122</f>
        <v>800</v>
      </c>
      <c r="F121" s="55">
        <f>F122</f>
        <v>637.8</v>
      </c>
      <c r="G121" s="55">
        <f>G122</f>
        <v>713.4</v>
      </c>
    </row>
    <row r="122" spans="1:7" ht="15">
      <c r="A122" s="184" t="s">
        <v>48</v>
      </c>
      <c r="B122" s="184" t="s">
        <v>49</v>
      </c>
      <c r="C122" s="184" t="s">
        <v>50</v>
      </c>
      <c r="D122" s="16" t="s">
        <v>12</v>
      </c>
      <c r="E122" s="65">
        <v>800</v>
      </c>
      <c r="F122" s="65">
        <v>637.8</v>
      </c>
      <c r="G122" s="65">
        <v>713.4</v>
      </c>
    </row>
    <row r="123" spans="1:7" ht="12.75">
      <c r="A123" s="287"/>
      <c r="B123" s="287"/>
      <c r="C123" s="287"/>
      <c r="D123" s="287"/>
      <c r="E123" s="287"/>
      <c r="F123" s="287"/>
      <c r="G123" s="287"/>
    </row>
    <row r="124" spans="1:7" ht="80.25" customHeight="1">
      <c r="A124" s="184"/>
      <c r="B124" s="184"/>
      <c r="C124" s="184"/>
      <c r="D124" s="36" t="s">
        <v>138</v>
      </c>
      <c r="E124" s="259">
        <f>E126+E127+E128+E129</f>
        <v>288.8</v>
      </c>
      <c r="F124" s="259">
        <f>F126+F127+F128+F129</f>
        <v>221.9</v>
      </c>
      <c r="G124" s="259">
        <f>G126+G127+G128+G129</f>
        <v>215.8</v>
      </c>
    </row>
    <row r="125" spans="1:7" ht="12.75">
      <c r="A125" s="287"/>
      <c r="B125" s="287"/>
      <c r="C125" s="287"/>
      <c r="D125" s="287"/>
      <c r="E125" s="287"/>
      <c r="F125" s="287"/>
      <c r="G125" s="287"/>
    </row>
    <row r="126" spans="1:7" ht="15">
      <c r="A126" s="184" t="s">
        <v>9</v>
      </c>
      <c r="B126" s="184" t="s">
        <v>123</v>
      </c>
      <c r="C126" s="184" t="s">
        <v>51</v>
      </c>
      <c r="D126" s="79" t="s">
        <v>8</v>
      </c>
      <c r="E126" s="101">
        <v>254.8</v>
      </c>
      <c r="F126" s="101">
        <v>158.5</v>
      </c>
      <c r="G126" s="101">
        <v>178.8</v>
      </c>
    </row>
    <row r="127" spans="1:7" ht="15">
      <c r="A127" s="184" t="s">
        <v>88</v>
      </c>
      <c r="B127" s="184" t="s">
        <v>123</v>
      </c>
      <c r="C127" s="184" t="s">
        <v>51</v>
      </c>
      <c r="D127" s="79" t="s">
        <v>7</v>
      </c>
      <c r="E127" s="101">
        <v>11</v>
      </c>
      <c r="F127" s="101">
        <v>14.4</v>
      </c>
      <c r="G127" s="101">
        <v>11</v>
      </c>
    </row>
    <row r="128" spans="1:7" ht="28.5">
      <c r="A128" s="184" t="s">
        <v>349</v>
      </c>
      <c r="B128" s="184" t="s">
        <v>123</v>
      </c>
      <c r="C128" s="184" t="s">
        <v>51</v>
      </c>
      <c r="D128" s="237" t="s">
        <v>244</v>
      </c>
      <c r="E128" s="53">
        <v>5</v>
      </c>
      <c r="F128" s="53">
        <v>11</v>
      </c>
      <c r="G128" s="101">
        <v>5</v>
      </c>
    </row>
    <row r="129" spans="1:7" ht="15">
      <c r="A129" s="184" t="s">
        <v>10</v>
      </c>
      <c r="B129" s="184" t="s">
        <v>123</v>
      </c>
      <c r="C129" s="184" t="s">
        <v>51</v>
      </c>
      <c r="D129" s="52" t="s">
        <v>12</v>
      </c>
      <c r="E129" s="101">
        <v>18</v>
      </c>
      <c r="F129" s="101">
        <v>38</v>
      </c>
      <c r="G129" s="101">
        <v>21</v>
      </c>
    </row>
    <row r="130" spans="1:7" ht="15">
      <c r="A130" s="182"/>
      <c r="B130" s="182"/>
      <c r="C130" s="182"/>
      <c r="D130" s="87"/>
      <c r="E130" s="101"/>
      <c r="F130" s="101"/>
      <c r="G130" s="101"/>
    </row>
    <row r="131" spans="1:7" ht="30">
      <c r="A131" s="184"/>
      <c r="B131" s="184"/>
      <c r="C131" s="184"/>
      <c r="D131" s="29" t="s">
        <v>54</v>
      </c>
      <c r="E131" s="280">
        <f>E132+E135+E138</f>
        <v>2118.5</v>
      </c>
      <c r="F131" s="280">
        <f>F132+F135+F138</f>
        <v>2165.3</v>
      </c>
      <c r="G131" s="280">
        <f>G132+G135+G138</f>
        <v>2359.5</v>
      </c>
    </row>
    <row r="132" spans="1:7" ht="15">
      <c r="A132" s="182"/>
      <c r="B132" s="182"/>
      <c r="C132" s="182"/>
      <c r="D132" s="26" t="s">
        <v>62</v>
      </c>
      <c r="E132" s="127">
        <f>E133+E134</f>
        <v>1120</v>
      </c>
      <c r="F132" s="127">
        <f>F133+F134</f>
        <v>1120</v>
      </c>
      <c r="G132" s="127">
        <f>G133+G134</f>
        <v>1220</v>
      </c>
    </row>
    <row r="133" spans="1:7" ht="14.25">
      <c r="A133" s="184" t="s">
        <v>9</v>
      </c>
      <c r="B133" s="184" t="s">
        <v>123</v>
      </c>
      <c r="C133" s="184" t="s">
        <v>56</v>
      </c>
      <c r="D133" s="79" t="s">
        <v>8</v>
      </c>
      <c r="E133" s="95">
        <v>900</v>
      </c>
      <c r="F133" s="95">
        <v>900</v>
      </c>
      <c r="G133" s="95">
        <v>1000</v>
      </c>
    </row>
    <row r="134" spans="1:7" ht="15">
      <c r="A134" s="184" t="s">
        <v>10</v>
      </c>
      <c r="B134" s="184" t="s">
        <v>123</v>
      </c>
      <c r="C134" s="184" t="s">
        <v>56</v>
      </c>
      <c r="D134" s="52" t="s">
        <v>12</v>
      </c>
      <c r="E134" s="95">
        <v>220</v>
      </c>
      <c r="F134" s="95">
        <v>220</v>
      </c>
      <c r="G134" s="95">
        <v>220</v>
      </c>
    </row>
    <row r="135" spans="1:7" ht="15">
      <c r="A135" s="184"/>
      <c r="B135" s="184"/>
      <c r="C135" s="184"/>
      <c r="D135" s="24" t="s">
        <v>63</v>
      </c>
      <c r="E135" s="126">
        <f>E136+E137</f>
        <v>388</v>
      </c>
      <c r="F135" s="126">
        <f>F136+F137</f>
        <v>438</v>
      </c>
      <c r="G135" s="126">
        <f>G136+G137</f>
        <v>448</v>
      </c>
    </row>
    <row r="136" spans="1:7" ht="14.25">
      <c r="A136" s="184" t="s">
        <v>9</v>
      </c>
      <c r="B136" s="184" t="s">
        <v>123</v>
      </c>
      <c r="C136" s="184" t="s">
        <v>56</v>
      </c>
      <c r="D136" s="79" t="s">
        <v>8</v>
      </c>
      <c r="E136" s="96">
        <v>360</v>
      </c>
      <c r="F136" s="96">
        <v>410</v>
      </c>
      <c r="G136" s="96">
        <v>420</v>
      </c>
    </row>
    <row r="137" spans="1:7" ht="15">
      <c r="A137" s="184" t="s">
        <v>10</v>
      </c>
      <c r="B137" s="184" t="s">
        <v>123</v>
      </c>
      <c r="C137" s="184" t="s">
        <v>56</v>
      </c>
      <c r="D137" s="52" t="s">
        <v>12</v>
      </c>
      <c r="E137" s="96">
        <v>28</v>
      </c>
      <c r="F137" s="96">
        <v>28</v>
      </c>
      <c r="G137" s="96">
        <v>28</v>
      </c>
    </row>
    <row r="138" spans="1:7" ht="57">
      <c r="A138" s="184"/>
      <c r="B138" s="184"/>
      <c r="C138" s="184"/>
      <c r="D138" s="44" t="s">
        <v>93</v>
      </c>
      <c r="E138" s="285">
        <f>E139+E140+E141+E142</f>
        <v>610.5</v>
      </c>
      <c r="F138" s="285">
        <f>F139+F140+F141+F142</f>
        <v>607.3</v>
      </c>
      <c r="G138" s="285">
        <f>G139+G140+G141+G142</f>
        <v>691.5</v>
      </c>
    </row>
    <row r="139" spans="1:7" ht="14.25">
      <c r="A139" s="184" t="s">
        <v>9</v>
      </c>
      <c r="B139" s="184" t="s">
        <v>123</v>
      </c>
      <c r="C139" s="184" t="s">
        <v>56</v>
      </c>
      <c r="D139" s="79" t="s">
        <v>8</v>
      </c>
      <c r="E139" s="96">
        <v>440</v>
      </c>
      <c r="F139" s="96">
        <v>440</v>
      </c>
      <c r="G139" s="96">
        <v>455</v>
      </c>
    </row>
    <row r="140" spans="1:7" ht="14.25">
      <c r="A140" s="184" t="s">
        <v>88</v>
      </c>
      <c r="B140" s="184" t="s">
        <v>123</v>
      </c>
      <c r="C140" s="184" t="s">
        <v>56</v>
      </c>
      <c r="D140" s="79" t="s">
        <v>7</v>
      </c>
      <c r="E140" s="96">
        <v>15</v>
      </c>
      <c r="F140" s="96">
        <v>15</v>
      </c>
      <c r="G140" s="96">
        <v>15</v>
      </c>
    </row>
    <row r="141" spans="1:7" ht="28.5">
      <c r="A141" s="184" t="s">
        <v>349</v>
      </c>
      <c r="B141" s="184" t="s">
        <v>123</v>
      </c>
      <c r="C141" s="184" t="s">
        <v>56</v>
      </c>
      <c r="D141" s="237" t="s">
        <v>244</v>
      </c>
      <c r="E141" s="96">
        <v>15.5</v>
      </c>
      <c r="F141" s="96">
        <v>12.3</v>
      </c>
      <c r="G141" s="96">
        <v>15.5</v>
      </c>
    </row>
    <row r="142" spans="1:7" ht="15">
      <c r="A142" s="184" t="s">
        <v>10</v>
      </c>
      <c r="B142" s="184" t="s">
        <v>123</v>
      </c>
      <c r="C142" s="184" t="s">
        <v>56</v>
      </c>
      <c r="D142" s="52" t="s">
        <v>12</v>
      </c>
      <c r="E142" s="96">
        <v>140</v>
      </c>
      <c r="F142" s="96">
        <v>140</v>
      </c>
      <c r="G142" s="96">
        <v>206</v>
      </c>
    </row>
    <row r="143" spans="1:7" ht="15">
      <c r="A143" s="184"/>
      <c r="B143" s="184"/>
      <c r="C143" s="184"/>
      <c r="D143" s="16"/>
      <c r="E143" s="5"/>
      <c r="F143" s="5"/>
      <c r="G143" s="5"/>
    </row>
    <row r="144" spans="1:7" ht="15.75">
      <c r="A144" s="191"/>
      <c r="B144" s="191"/>
      <c r="C144" s="191"/>
      <c r="D144" s="283" t="s">
        <v>306</v>
      </c>
      <c r="E144" s="284">
        <f>E145</f>
        <v>150</v>
      </c>
      <c r="F144" s="284">
        <f>F145</f>
        <v>150</v>
      </c>
      <c r="G144" s="284">
        <f>G145</f>
        <v>175</v>
      </c>
    </row>
    <row r="145" spans="1:7" ht="15">
      <c r="A145" s="192" t="s">
        <v>9</v>
      </c>
      <c r="B145" s="193" t="s">
        <v>123</v>
      </c>
      <c r="C145" s="193"/>
      <c r="D145" s="243" t="s">
        <v>8</v>
      </c>
      <c r="E145" s="101">
        <v>150</v>
      </c>
      <c r="F145" s="101">
        <v>150</v>
      </c>
      <c r="G145" s="101">
        <v>175</v>
      </c>
    </row>
    <row r="146" spans="1:7" ht="15">
      <c r="A146" s="200"/>
      <c r="B146" s="193"/>
      <c r="C146" s="193"/>
      <c r="D146" s="71"/>
      <c r="E146" s="232"/>
      <c r="F146" s="232"/>
      <c r="G146" s="101"/>
    </row>
    <row r="147" spans="1:7" ht="14.25">
      <c r="A147" s="191"/>
      <c r="B147" s="191"/>
      <c r="C147" s="191"/>
      <c r="D147" s="134"/>
      <c r="E147" s="108"/>
      <c r="F147" s="108"/>
      <c r="G147" s="108"/>
    </row>
    <row r="148" spans="1:7" ht="15.75">
      <c r="A148" s="205"/>
      <c r="B148" s="205"/>
      <c r="C148" s="205"/>
      <c r="D148" s="142" t="s">
        <v>12</v>
      </c>
      <c r="E148" s="66">
        <f>E149+E150</f>
        <v>450</v>
      </c>
      <c r="F148" s="66">
        <f>F149+F150</f>
        <v>450</v>
      </c>
      <c r="G148" s="66">
        <f>G149+G150</f>
        <v>596.4</v>
      </c>
    </row>
    <row r="149" spans="1:7" ht="14.25">
      <c r="A149" s="191" t="s">
        <v>254</v>
      </c>
      <c r="B149" s="191" t="s">
        <v>253</v>
      </c>
      <c r="C149" s="191" t="s">
        <v>51</v>
      </c>
      <c r="D149" s="135" t="s">
        <v>156</v>
      </c>
      <c r="E149" s="117">
        <v>200</v>
      </c>
      <c r="F149" s="117">
        <v>200</v>
      </c>
      <c r="G149" s="117">
        <v>100</v>
      </c>
    </row>
    <row r="150" spans="1:7" ht="14.25">
      <c r="A150" s="191" t="s">
        <v>380</v>
      </c>
      <c r="B150" s="191" t="s">
        <v>255</v>
      </c>
      <c r="C150" s="191" t="s">
        <v>256</v>
      </c>
      <c r="D150" s="135" t="s">
        <v>211</v>
      </c>
      <c r="E150" s="117">
        <v>250</v>
      </c>
      <c r="F150" s="117">
        <v>250</v>
      </c>
      <c r="G150" s="117">
        <v>496.4</v>
      </c>
    </row>
    <row r="151" spans="1:7" ht="14.25">
      <c r="A151" s="191"/>
      <c r="B151" s="191"/>
      <c r="C151" s="191"/>
      <c r="D151" s="135"/>
      <c r="E151" s="117"/>
      <c r="F151" s="117"/>
      <c r="G151" s="117"/>
    </row>
    <row r="152" spans="1:7" ht="14.25">
      <c r="A152" s="191"/>
      <c r="B152" s="191"/>
      <c r="C152" s="191"/>
      <c r="D152" s="135"/>
      <c r="E152" s="117"/>
      <c r="F152" s="117"/>
      <c r="G152" s="117"/>
    </row>
    <row r="153" spans="1:7" ht="15.75">
      <c r="A153" s="191"/>
      <c r="B153" s="191"/>
      <c r="C153" s="191"/>
      <c r="D153" s="142" t="s">
        <v>8</v>
      </c>
      <c r="E153" s="117"/>
      <c r="F153" s="117"/>
      <c r="G153" s="117"/>
    </row>
    <row r="154" spans="1:7" ht="16.5">
      <c r="A154" s="191"/>
      <c r="B154" s="191"/>
      <c r="C154" s="191"/>
      <c r="D154" s="393" t="s">
        <v>327</v>
      </c>
      <c r="E154" s="393">
        <v>2813.2</v>
      </c>
      <c r="F154" s="393">
        <v>2879.5</v>
      </c>
      <c r="G154" s="394">
        <f>G157+G158+G159+G160+G161+G162+G163+G167+G168+G169+G170</f>
        <v>3551.7999999999997</v>
      </c>
    </row>
    <row r="155" spans="1:7" ht="12.75">
      <c r="A155" s="191"/>
      <c r="B155" s="191"/>
      <c r="C155" s="191"/>
      <c r="D155" s="395" t="s">
        <v>5</v>
      </c>
      <c r="E155" s="287"/>
      <c r="F155" s="287"/>
      <c r="G155" s="287"/>
    </row>
    <row r="156" spans="1:7" ht="12.75">
      <c r="A156" s="191"/>
      <c r="B156" s="191"/>
      <c r="C156" s="191"/>
      <c r="D156" s="395"/>
      <c r="E156" s="287"/>
      <c r="F156" s="287"/>
      <c r="G156" s="287"/>
    </row>
    <row r="157" spans="1:7" ht="27">
      <c r="A157" s="191" t="s">
        <v>202</v>
      </c>
      <c r="B157" s="191" t="s">
        <v>250</v>
      </c>
      <c r="C157" s="191"/>
      <c r="D157" s="396" t="s">
        <v>328</v>
      </c>
      <c r="E157" s="96">
        <v>143</v>
      </c>
      <c r="F157" s="96">
        <v>143</v>
      </c>
      <c r="G157" s="96">
        <v>140</v>
      </c>
    </row>
    <row r="158" spans="1:7" ht="27">
      <c r="A158" s="191" t="s">
        <v>202</v>
      </c>
      <c r="B158" s="191" t="s">
        <v>250</v>
      </c>
      <c r="C158" s="191"/>
      <c r="D158" s="396" t="s">
        <v>329</v>
      </c>
      <c r="E158" s="96">
        <v>166.9</v>
      </c>
      <c r="F158" s="96">
        <v>166.9</v>
      </c>
      <c r="G158" s="96">
        <v>100</v>
      </c>
    </row>
    <row r="159" spans="1:7" ht="27">
      <c r="A159" s="191" t="s">
        <v>163</v>
      </c>
      <c r="B159" s="191" t="s">
        <v>250</v>
      </c>
      <c r="C159" s="287"/>
      <c r="D159" s="396" t="s">
        <v>179</v>
      </c>
      <c r="E159" s="96">
        <v>190</v>
      </c>
      <c r="F159" s="96">
        <v>181</v>
      </c>
      <c r="G159" s="96">
        <v>160</v>
      </c>
    </row>
    <row r="160" spans="1:7" ht="27">
      <c r="A160" s="191" t="s">
        <v>163</v>
      </c>
      <c r="B160" s="191" t="s">
        <v>250</v>
      </c>
      <c r="C160" s="287"/>
      <c r="D160" s="396" t="s">
        <v>180</v>
      </c>
      <c r="E160" s="96">
        <v>135</v>
      </c>
      <c r="F160" s="96">
        <v>135</v>
      </c>
      <c r="G160" s="96">
        <v>120</v>
      </c>
    </row>
    <row r="161" spans="1:7" ht="40.5">
      <c r="A161" s="191" t="s">
        <v>163</v>
      </c>
      <c r="B161" s="191" t="s">
        <v>250</v>
      </c>
      <c r="C161" s="287"/>
      <c r="D161" s="396" t="s">
        <v>330</v>
      </c>
      <c r="E161" s="96">
        <v>70</v>
      </c>
      <c r="F161" s="96">
        <v>70</v>
      </c>
      <c r="G161" s="96">
        <v>40</v>
      </c>
    </row>
    <row r="162" spans="1:7" ht="81">
      <c r="A162" s="191" t="s">
        <v>163</v>
      </c>
      <c r="B162" s="191" t="s">
        <v>250</v>
      </c>
      <c r="C162" s="287"/>
      <c r="D162" s="396" t="s">
        <v>331</v>
      </c>
      <c r="E162" s="96"/>
      <c r="F162" s="96">
        <v>9</v>
      </c>
      <c r="G162" s="96">
        <v>60</v>
      </c>
    </row>
    <row r="163" spans="1:7" ht="54">
      <c r="A163" s="191"/>
      <c r="B163" s="287"/>
      <c r="C163" s="287"/>
      <c r="D163" s="396" t="s">
        <v>332</v>
      </c>
      <c r="E163" s="96">
        <v>660</v>
      </c>
      <c r="F163" s="96">
        <v>660</v>
      </c>
      <c r="G163" s="96">
        <v>660</v>
      </c>
    </row>
    <row r="164" spans="1:7" ht="15">
      <c r="A164" s="191"/>
      <c r="B164" s="287"/>
      <c r="C164" s="287"/>
      <c r="D164" s="76" t="s">
        <v>5</v>
      </c>
      <c r="E164" s="160"/>
      <c r="F164" s="96"/>
      <c r="G164" s="103"/>
    </row>
    <row r="165" spans="1:7" ht="14.25">
      <c r="A165" s="191" t="s">
        <v>190</v>
      </c>
      <c r="B165" s="191">
        <v>7950000</v>
      </c>
      <c r="C165" s="287"/>
      <c r="D165" s="398" t="s">
        <v>333</v>
      </c>
      <c r="E165" s="117">
        <v>60</v>
      </c>
      <c r="F165" s="117">
        <v>60</v>
      </c>
      <c r="G165" s="117">
        <v>60</v>
      </c>
    </row>
    <row r="166" spans="1:7" ht="27">
      <c r="A166" s="191" t="s">
        <v>191</v>
      </c>
      <c r="B166" s="191">
        <v>7950000</v>
      </c>
      <c r="C166" s="287"/>
      <c r="D166" s="399" t="s">
        <v>208</v>
      </c>
      <c r="E166" s="117">
        <v>600</v>
      </c>
      <c r="F166" s="117">
        <v>600</v>
      </c>
      <c r="G166" s="117">
        <v>600</v>
      </c>
    </row>
    <row r="167" spans="1:7" ht="40.5">
      <c r="A167" s="191" t="s">
        <v>348</v>
      </c>
      <c r="B167" s="191">
        <v>7950000</v>
      </c>
      <c r="C167" s="287"/>
      <c r="D167" s="396" t="s">
        <v>334</v>
      </c>
      <c r="E167" s="96">
        <v>445</v>
      </c>
      <c r="F167" s="96">
        <v>511.3</v>
      </c>
      <c r="G167" s="96">
        <v>445</v>
      </c>
    </row>
    <row r="168" spans="1:7" ht="81">
      <c r="A168" s="191" t="s">
        <v>187</v>
      </c>
      <c r="B168" s="191">
        <v>7950000</v>
      </c>
      <c r="C168" s="287"/>
      <c r="D168" s="396" t="s">
        <v>335</v>
      </c>
      <c r="E168" s="96">
        <v>903.3</v>
      </c>
      <c r="F168" s="96">
        <v>903.3</v>
      </c>
      <c r="G168" s="96">
        <v>948.7</v>
      </c>
    </row>
    <row r="169" spans="1:7" ht="27">
      <c r="A169" s="191" t="s">
        <v>189</v>
      </c>
      <c r="B169" s="191">
        <v>2180100</v>
      </c>
      <c r="C169" s="191"/>
      <c r="D169" s="396" t="s">
        <v>336</v>
      </c>
      <c r="E169" s="96">
        <v>100</v>
      </c>
      <c r="F169" s="96">
        <v>100</v>
      </c>
      <c r="G169" s="96">
        <v>100</v>
      </c>
    </row>
    <row r="170" spans="1:7" ht="27">
      <c r="A170" s="191" t="s">
        <v>349</v>
      </c>
      <c r="B170" s="191">
        <v>7950000</v>
      </c>
      <c r="C170" s="191"/>
      <c r="D170" s="396" t="s">
        <v>337</v>
      </c>
      <c r="E170" s="96"/>
      <c r="F170" s="96"/>
      <c r="G170" s="96">
        <v>778.1</v>
      </c>
    </row>
    <row r="171" spans="1:7" ht="14.25">
      <c r="A171" s="191"/>
      <c r="B171" s="287"/>
      <c r="C171" s="287"/>
      <c r="D171" s="76" t="s">
        <v>5</v>
      </c>
      <c r="E171" s="397"/>
      <c r="F171" s="397"/>
      <c r="G171" s="397"/>
    </row>
    <row r="172" spans="1:7" ht="27">
      <c r="A172" s="191" t="s">
        <v>349</v>
      </c>
      <c r="B172" s="191">
        <v>7950000</v>
      </c>
      <c r="C172" s="191"/>
      <c r="D172" s="399" t="s">
        <v>338</v>
      </c>
      <c r="E172" s="397"/>
      <c r="F172" s="397"/>
      <c r="G172" s="117">
        <v>519.8</v>
      </c>
    </row>
    <row r="173" spans="1:7" ht="40.5">
      <c r="A173" s="191" t="s">
        <v>349</v>
      </c>
      <c r="B173" s="191">
        <v>7950000</v>
      </c>
      <c r="C173" s="191"/>
      <c r="D173" s="399" t="s">
        <v>339</v>
      </c>
      <c r="E173" s="96"/>
      <c r="F173" s="96"/>
      <c r="G173" s="117">
        <v>150.3</v>
      </c>
    </row>
    <row r="174" spans="1:7" ht="27">
      <c r="A174" s="191" t="s">
        <v>349</v>
      </c>
      <c r="B174" s="191">
        <v>7950000</v>
      </c>
      <c r="C174" s="191"/>
      <c r="D174" s="399" t="s">
        <v>340</v>
      </c>
      <c r="E174" s="96"/>
      <c r="F174" s="96"/>
      <c r="G174" s="117">
        <v>108</v>
      </c>
    </row>
    <row r="175" spans="1:7" ht="12.75">
      <c r="A175" s="191"/>
      <c r="B175" s="287"/>
      <c r="C175" s="287"/>
      <c r="D175" s="287"/>
      <c r="E175" s="287"/>
      <c r="F175" s="287"/>
      <c r="G175" s="287"/>
    </row>
    <row r="176" spans="1:7" ht="12.75">
      <c r="A176" s="191"/>
      <c r="B176" s="287"/>
      <c r="C176" s="287"/>
      <c r="D176" s="287"/>
      <c r="E176" s="287"/>
      <c r="F176" s="287"/>
      <c r="G176" s="287"/>
    </row>
    <row r="177" spans="1:7" ht="15.75">
      <c r="A177" s="191"/>
      <c r="B177" s="287"/>
      <c r="C177" s="287"/>
      <c r="D177" s="142" t="s">
        <v>8</v>
      </c>
      <c r="E177" s="287"/>
      <c r="F177" s="287"/>
      <c r="G177" s="287"/>
    </row>
    <row r="178" spans="1:7" ht="16.5">
      <c r="A178" s="191"/>
      <c r="B178" s="287"/>
      <c r="C178" s="287"/>
      <c r="D178" s="142" t="s">
        <v>341</v>
      </c>
      <c r="E178" s="394">
        <f>E180+E181+E182+E183+E184+E185</f>
        <v>6151.1</v>
      </c>
      <c r="F178" s="394">
        <f>F180+F181+F182+F183+F184+F185</f>
        <v>6958.3</v>
      </c>
      <c r="G178" s="394">
        <f>G180+G181+G182+G183+G184+G185</f>
        <v>11279.9</v>
      </c>
    </row>
    <row r="179" spans="1:7" ht="12.75">
      <c r="A179" s="191"/>
      <c r="B179" s="287"/>
      <c r="C179" s="287"/>
      <c r="D179" s="287"/>
      <c r="E179" s="287"/>
      <c r="F179" s="287"/>
      <c r="G179" s="287"/>
    </row>
    <row r="180" spans="1:7" ht="14.25">
      <c r="A180" s="191" t="s">
        <v>350</v>
      </c>
      <c r="B180" s="191" t="s">
        <v>262</v>
      </c>
      <c r="C180" s="191"/>
      <c r="D180" s="396" t="s">
        <v>342</v>
      </c>
      <c r="E180" s="96">
        <v>754.8</v>
      </c>
      <c r="F180" s="96">
        <v>831.5</v>
      </c>
      <c r="G180" s="96">
        <v>519.3</v>
      </c>
    </row>
    <row r="181" spans="1:7" ht="27">
      <c r="A181" s="191" t="s">
        <v>9</v>
      </c>
      <c r="B181" s="191" t="s">
        <v>351</v>
      </c>
      <c r="C181" s="191"/>
      <c r="D181" s="396" t="s">
        <v>347</v>
      </c>
      <c r="E181" s="96">
        <v>312</v>
      </c>
      <c r="F181" s="96">
        <v>312</v>
      </c>
      <c r="G181" s="96">
        <v>328</v>
      </c>
    </row>
    <row r="182" spans="1:7" ht="40.5">
      <c r="A182" s="191" t="s">
        <v>352</v>
      </c>
      <c r="B182" s="191" t="s">
        <v>353</v>
      </c>
      <c r="C182" s="191"/>
      <c r="D182" s="396" t="s">
        <v>343</v>
      </c>
      <c r="E182" s="96">
        <v>5084.3</v>
      </c>
      <c r="F182" s="96">
        <v>5814.8</v>
      </c>
      <c r="G182" s="96">
        <v>6830</v>
      </c>
    </row>
    <row r="183" spans="1:7" ht="40.5">
      <c r="A183" s="191" t="s">
        <v>257</v>
      </c>
      <c r="B183" s="191" t="s">
        <v>258</v>
      </c>
      <c r="C183" s="191"/>
      <c r="D183" s="396" t="s">
        <v>344</v>
      </c>
      <c r="E183" s="96"/>
      <c r="F183" s="96"/>
      <c r="G183" s="96">
        <v>28.7</v>
      </c>
    </row>
    <row r="184" spans="1:7" ht="14.25">
      <c r="A184" s="191" t="s">
        <v>349</v>
      </c>
      <c r="B184" s="191" t="s">
        <v>354</v>
      </c>
      <c r="C184" s="191"/>
      <c r="D184" s="396" t="s">
        <v>345</v>
      </c>
      <c r="E184" s="96"/>
      <c r="F184" s="96"/>
      <c r="G184" s="96">
        <v>169.4</v>
      </c>
    </row>
    <row r="185" spans="1:7" ht="27">
      <c r="A185" s="191" t="s">
        <v>193</v>
      </c>
      <c r="B185" s="191" t="s">
        <v>355</v>
      </c>
      <c r="C185" s="191"/>
      <c r="D185" s="396" t="s">
        <v>346</v>
      </c>
      <c r="E185" s="96"/>
      <c r="F185" s="96"/>
      <c r="G185" s="96">
        <v>3404.5</v>
      </c>
    </row>
    <row r="186" spans="1:7" ht="12.75">
      <c r="A186" s="191"/>
      <c r="B186" s="191"/>
      <c r="C186" s="191"/>
      <c r="D186" s="287"/>
      <c r="E186" s="287"/>
      <c r="F186" s="287"/>
      <c r="G186" s="287"/>
    </row>
    <row r="187" spans="1:7" ht="16.5">
      <c r="A187" s="191"/>
      <c r="B187" s="191"/>
      <c r="C187" s="191"/>
      <c r="D187" s="142" t="s">
        <v>12</v>
      </c>
      <c r="E187" s="287"/>
      <c r="F187" s="287"/>
      <c r="G187" s="394"/>
    </row>
    <row r="188" spans="1:7" ht="31.5">
      <c r="A188" s="191"/>
      <c r="B188" s="191"/>
      <c r="C188" s="191"/>
      <c r="D188" s="142" t="s">
        <v>376</v>
      </c>
      <c r="E188" s="287"/>
      <c r="F188" s="287"/>
      <c r="G188" s="394">
        <f>G189+G191</f>
        <v>17645.7</v>
      </c>
    </row>
    <row r="189" spans="1:7" ht="27">
      <c r="A189" s="191" t="s">
        <v>383</v>
      </c>
      <c r="B189" s="191" t="s">
        <v>384</v>
      </c>
      <c r="C189" s="191" t="s">
        <v>385</v>
      </c>
      <c r="D189" s="410" t="s">
        <v>386</v>
      </c>
      <c r="E189" s="287"/>
      <c r="F189" s="287"/>
      <c r="G189" s="96">
        <v>380.7</v>
      </c>
    </row>
    <row r="190" spans="1:7" ht="14.25">
      <c r="A190" s="191"/>
      <c r="B190" s="191"/>
      <c r="C190" s="191"/>
      <c r="D190" s="447" t="s">
        <v>418</v>
      </c>
      <c r="E190" s="287"/>
      <c r="F190" s="287"/>
      <c r="G190" s="232">
        <v>380.7</v>
      </c>
    </row>
    <row r="191" spans="1:7" ht="40.5">
      <c r="A191" s="191" t="s">
        <v>381</v>
      </c>
      <c r="B191" s="191" t="s">
        <v>382</v>
      </c>
      <c r="C191" s="191" t="s">
        <v>385</v>
      </c>
      <c r="D191" s="410" t="s">
        <v>387</v>
      </c>
      <c r="E191" s="287"/>
      <c r="F191" s="287"/>
      <c r="G191" s="96">
        <f>G192+G193+G194+G195+G196+G197+G198</f>
        <v>17265</v>
      </c>
    </row>
    <row r="192" spans="1:7" ht="14.25">
      <c r="A192" s="191"/>
      <c r="B192" s="191"/>
      <c r="C192" s="191"/>
      <c r="D192" s="405" t="s">
        <v>419</v>
      </c>
      <c r="E192" s="287"/>
      <c r="F192" s="287"/>
      <c r="G192" s="245">
        <v>6611</v>
      </c>
    </row>
    <row r="193" spans="1:7" ht="14.25">
      <c r="A193" s="287"/>
      <c r="B193" s="191"/>
      <c r="C193" s="191"/>
      <c r="D193" s="405" t="s">
        <v>420</v>
      </c>
      <c r="E193" s="287"/>
      <c r="F193" s="287"/>
      <c r="G193" s="245">
        <v>2170</v>
      </c>
    </row>
    <row r="194" spans="1:7" ht="14.25">
      <c r="A194" s="287"/>
      <c r="B194" s="191"/>
      <c r="C194" s="191"/>
      <c r="D194" s="405" t="s">
        <v>421</v>
      </c>
      <c r="E194" s="287"/>
      <c r="F194" s="287"/>
      <c r="G194" s="245">
        <v>1124</v>
      </c>
    </row>
    <row r="195" spans="1:7" ht="14.25">
      <c r="A195" s="287"/>
      <c r="B195" s="287"/>
      <c r="C195" s="287"/>
      <c r="D195" s="405" t="s">
        <v>422</v>
      </c>
      <c r="E195" s="287"/>
      <c r="F195" s="287"/>
      <c r="G195" s="245">
        <v>2478</v>
      </c>
    </row>
    <row r="196" spans="1:7" ht="14.25">
      <c r="A196" s="287"/>
      <c r="B196" s="287"/>
      <c r="C196" s="287"/>
      <c r="D196" s="405" t="s">
        <v>423</v>
      </c>
      <c r="E196" s="287"/>
      <c r="F196" s="287"/>
      <c r="G196" s="245">
        <v>2555</v>
      </c>
    </row>
    <row r="197" spans="1:7" ht="14.25">
      <c r="A197" s="287"/>
      <c r="B197" s="287"/>
      <c r="C197" s="287"/>
      <c r="D197" s="405" t="s">
        <v>424</v>
      </c>
      <c r="E197" s="287"/>
      <c r="F197" s="287"/>
      <c r="G197" s="245">
        <v>1139</v>
      </c>
    </row>
    <row r="198" spans="1:7" ht="14.25">
      <c r="A198" s="287"/>
      <c r="B198" s="287"/>
      <c r="C198" s="287"/>
      <c r="D198" s="405" t="s">
        <v>418</v>
      </c>
      <c r="E198" s="287"/>
      <c r="F198" s="287"/>
      <c r="G198" s="245">
        <v>1188</v>
      </c>
    </row>
    <row r="199" spans="1:7" ht="12.75">
      <c r="A199" s="287"/>
      <c r="B199" s="287"/>
      <c r="C199" s="287"/>
      <c r="D199" s="287"/>
      <c r="E199" s="287"/>
      <c r="F199" s="287"/>
      <c r="G199" s="287"/>
    </row>
    <row r="200" spans="1:7" ht="12.75">
      <c r="A200" s="287"/>
      <c r="B200" s="287"/>
      <c r="C200" s="287"/>
      <c r="D200" s="287"/>
      <c r="E200" s="287"/>
      <c r="F200" s="287"/>
      <c r="G200" s="287"/>
    </row>
  </sheetData>
  <mergeCells count="17">
    <mergeCell ref="F14:F15"/>
    <mergeCell ref="G14:G15"/>
    <mergeCell ref="A14:B14"/>
    <mergeCell ref="C14:C15"/>
    <mergeCell ref="D14:D15"/>
    <mergeCell ref="E14:E15"/>
    <mergeCell ref="D1:G1"/>
    <mergeCell ref="D2:G2"/>
    <mergeCell ref="D3:G3"/>
    <mergeCell ref="D4:G4"/>
    <mergeCell ref="A10:G10"/>
    <mergeCell ref="A11:G11"/>
    <mergeCell ref="A12:G12"/>
    <mergeCell ref="D5:G5"/>
    <mergeCell ref="D6:G6"/>
    <mergeCell ref="D7:G7"/>
    <mergeCell ref="A9:G9"/>
  </mergeCells>
  <printOptions/>
  <pageMargins left="0.5905511811023623" right="0.1968503937007874" top="0.1968503937007874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0"/>
  <sheetViews>
    <sheetView workbookViewId="0" topLeftCell="A1">
      <selection activeCell="A12" sqref="A12:G12"/>
    </sheetView>
  </sheetViews>
  <sheetFormatPr defaultColWidth="9.00390625" defaultRowHeight="12.75"/>
  <cols>
    <col min="1" max="1" width="4.75390625" style="0" bestFit="1" customWidth="1"/>
    <col min="2" max="2" width="10.625" style="0" customWidth="1"/>
    <col min="3" max="3" width="5.875" style="0" bestFit="1" customWidth="1"/>
    <col min="4" max="4" width="42.00390625" style="0" customWidth="1"/>
    <col min="5" max="5" width="12.00390625" style="0" customWidth="1"/>
    <col min="6" max="6" width="11.00390625" style="0" customWidth="1"/>
    <col min="7" max="7" width="10.75390625" style="0" customWidth="1"/>
  </cols>
  <sheetData>
    <row r="1" spans="4:7" ht="12.75">
      <c r="D1" s="476" t="s">
        <v>389</v>
      </c>
      <c r="E1" s="476"/>
      <c r="F1" s="476"/>
      <c r="G1" s="476"/>
    </row>
    <row r="2" spans="4:7" ht="12.75">
      <c r="D2" s="477" t="s">
        <v>265</v>
      </c>
      <c r="E2" s="477"/>
      <c r="F2" s="477"/>
      <c r="G2" s="477"/>
    </row>
    <row r="3" spans="4:7" ht="12.75">
      <c r="D3" s="477" t="s">
        <v>266</v>
      </c>
      <c r="E3" s="477"/>
      <c r="F3" s="477"/>
      <c r="G3" s="477"/>
    </row>
    <row r="4" spans="4:7" ht="12.75">
      <c r="D4" s="477" t="s">
        <v>267</v>
      </c>
      <c r="E4" s="477"/>
      <c r="F4" s="477"/>
      <c r="G4" s="477"/>
    </row>
    <row r="5" spans="4:7" ht="12.75">
      <c r="D5" s="477" t="s">
        <v>293</v>
      </c>
      <c r="E5" s="477"/>
      <c r="F5" s="477"/>
      <c r="G5" s="477"/>
    </row>
    <row r="6" spans="4:7" ht="12.75">
      <c r="D6" s="477" t="s">
        <v>294</v>
      </c>
      <c r="E6" s="477"/>
      <c r="F6" s="477"/>
      <c r="G6" s="477"/>
    </row>
    <row r="7" spans="4:7" ht="12.75">
      <c r="D7" s="477" t="s">
        <v>452</v>
      </c>
      <c r="E7" s="477"/>
      <c r="F7" s="477"/>
      <c r="G7" s="477"/>
    </row>
    <row r="8" spans="1:7" ht="18">
      <c r="A8" s="471"/>
      <c r="B8" s="471"/>
      <c r="C8" s="471"/>
      <c r="D8" s="471"/>
      <c r="E8" s="471"/>
      <c r="F8" s="471"/>
      <c r="G8" s="471"/>
    </row>
    <row r="9" spans="1:7" ht="16.5">
      <c r="A9" s="478" t="s">
        <v>0</v>
      </c>
      <c r="B9" s="478"/>
      <c r="C9" s="478"/>
      <c r="D9" s="478"/>
      <c r="E9" s="478"/>
      <c r="F9" s="478"/>
      <c r="G9" s="478"/>
    </row>
    <row r="10" spans="1:7" ht="16.5">
      <c r="A10" s="478" t="s">
        <v>1</v>
      </c>
      <c r="B10" s="478"/>
      <c r="C10" s="478"/>
      <c r="D10" s="478"/>
      <c r="E10" s="478"/>
      <c r="F10" s="478"/>
      <c r="G10" s="478"/>
    </row>
    <row r="11" spans="1:7" ht="15.75" customHeight="1">
      <c r="A11" s="475" t="s">
        <v>377</v>
      </c>
      <c r="B11" s="475"/>
      <c r="C11" s="475"/>
      <c r="D11" s="475"/>
      <c r="E11" s="475"/>
      <c r="F11" s="475"/>
      <c r="G11" s="475"/>
    </row>
    <row r="12" spans="1:7" ht="15.75">
      <c r="A12" s="481" t="s">
        <v>394</v>
      </c>
      <c r="B12" s="481"/>
      <c r="C12" s="481"/>
      <c r="D12" s="481"/>
      <c r="E12" s="481"/>
      <c r="F12" s="481"/>
      <c r="G12" s="481"/>
    </row>
    <row r="13" spans="1:7" ht="15">
      <c r="A13" s="164"/>
      <c r="B13" s="164"/>
      <c r="C13" s="164"/>
      <c r="D13" s="164"/>
      <c r="E13" s="164"/>
      <c r="F13" s="164"/>
      <c r="G13" s="170" t="s">
        <v>200</v>
      </c>
    </row>
    <row r="14" spans="1:7" ht="12.75">
      <c r="A14" s="470" t="s">
        <v>2</v>
      </c>
      <c r="B14" s="470"/>
      <c r="C14" s="470" t="s">
        <v>34</v>
      </c>
      <c r="D14" s="470" t="s">
        <v>35</v>
      </c>
      <c r="E14" s="473" t="s">
        <v>296</v>
      </c>
      <c r="F14" s="473" t="s">
        <v>297</v>
      </c>
      <c r="G14" s="470" t="s">
        <v>388</v>
      </c>
    </row>
    <row r="15" spans="1:7" ht="25.5">
      <c r="A15" s="3" t="s">
        <v>3</v>
      </c>
      <c r="B15" s="2" t="s">
        <v>4</v>
      </c>
      <c r="C15" s="470"/>
      <c r="D15" s="470"/>
      <c r="E15" s="474"/>
      <c r="F15" s="474"/>
      <c r="G15" s="470"/>
    </row>
    <row r="16" spans="1:7" ht="15.75">
      <c r="A16" s="58"/>
      <c r="B16" s="57"/>
      <c r="C16" s="57"/>
      <c r="D16" s="168" t="s">
        <v>199</v>
      </c>
      <c r="E16" s="411">
        <f>E18</f>
        <v>7120.000000000001</v>
      </c>
      <c r="F16" s="411">
        <f>F18</f>
        <v>7295.4000000000015</v>
      </c>
      <c r="G16" s="411">
        <f>G18</f>
        <v>8682.3</v>
      </c>
    </row>
    <row r="17" spans="1:7" ht="15.75">
      <c r="A17" s="58"/>
      <c r="B17" s="57"/>
      <c r="C17" s="57"/>
      <c r="D17" s="146" t="s">
        <v>5</v>
      </c>
      <c r="E17" s="145"/>
      <c r="F17" s="145"/>
      <c r="G17" s="145"/>
    </row>
    <row r="18" spans="1:9" ht="30" hidden="1">
      <c r="A18" s="152"/>
      <c r="B18" s="152"/>
      <c r="C18" s="152"/>
      <c r="D18" s="169" t="s">
        <v>241</v>
      </c>
      <c r="E18" s="217">
        <f>E20+E29+E47+E56+E64+E79+E93+E102+E107+E123+E131+E73+E87+E139+E38+E41+E135</f>
        <v>7120.000000000001</v>
      </c>
      <c r="F18" s="217">
        <f>F20+F29+F47+F56+F64+F79+F93+F102+F107+F123+F131+F73+F87+F139+F38+F41+F135</f>
        <v>7295.4000000000015</v>
      </c>
      <c r="G18" s="217">
        <f>G20+G29+G47+G56+G64+G79+G93+G102+G107+G123+G131+G73+G87+G139+G38+G41+G135</f>
        <v>8682.3</v>
      </c>
      <c r="H18" s="226"/>
      <c r="I18" s="226"/>
    </row>
    <row r="19" spans="1:7" ht="15" hidden="1">
      <c r="A19" s="8"/>
      <c r="B19" s="8"/>
      <c r="C19" s="8"/>
      <c r="D19" s="286" t="s">
        <v>5</v>
      </c>
      <c r="E19" s="10"/>
      <c r="F19" s="10"/>
      <c r="G19" s="10"/>
    </row>
    <row r="20" spans="1:8" ht="15.75">
      <c r="A20" s="12"/>
      <c r="B20" s="11"/>
      <c r="C20" s="11"/>
      <c r="D20" s="252" t="s">
        <v>18</v>
      </c>
      <c r="E20" s="253">
        <f>E22+E23+E24+E27</f>
        <v>3898.8</v>
      </c>
      <c r="F20" s="253">
        <f>F22+F23+F24+F27</f>
        <v>3982.8999999999996</v>
      </c>
      <c r="G20" s="253">
        <f>G22+G23+G24+G27</f>
        <v>3852.5</v>
      </c>
      <c r="H20" s="226"/>
    </row>
    <row r="21" spans="1:7" ht="15">
      <c r="A21" s="8"/>
      <c r="B21" s="8"/>
      <c r="C21" s="8"/>
      <c r="D21" s="290" t="s">
        <v>5</v>
      </c>
      <c r="E21" s="256"/>
      <c r="F21" s="256"/>
      <c r="G21" s="256"/>
    </row>
    <row r="22" spans="1:7" ht="15">
      <c r="A22" s="184" t="s">
        <v>14</v>
      </c>
      <c r="B22" s="184" t="s">
        <v>113</v>
      </c>
      <c r="C22" s="184" t="s">
        <v>11</v>
      </c>
      <c r="D22" s="71" t="s">
        <v>181</v>
      </c>
      <c r="E22" s="96">
        <v>611.9</v>
      </c>
      <c r="F22" s="96">
        <v>628.4</v>
      </c>
      <c r="G22" s="96">
        <v>222.2</v>
      </c>
    </row>
    <row r="23" spans="1:7" ht="15">
      <c r="A23" s="184" t="s">
        <v>14</v>
      </c>
      <c r="B23" s="184" t="s">
        <v>113</v>
      </c>
      <c r="C23" s="184" t="s">
        <v>11</v>
      </c>
      <c r="D23" s="71" t="s">
        <v>317</v>
      </c>
      <c r="E23" s="96">
        <v>734.1</v>
      </c>
      <c r="F23" s="96">
        <v>799.7</v>
      </c>
      <c r="G23" s="96">
        <v>888.4</v>
      </c>
    </row>
    <row r="24" spans="1:7" ht="28.5">
      <c r="A24" s="184"/>
      <c r="B24" s="184"/>
      <c r="C24" s="184"/>
      <c r="D24" s="237" t="s">
        <v>369</v>
      </c>
      <c r="E24" s="96">
        <f>E25+E26</f>
        <v>685.8</v>
      </c>
      <c r="F24" s="96">
        <f>F25+F26</f>
        <v>685.8</v>
      </c>
      <c r="G24" s="96">
        <f>G25+G26</f>
        <v>785.1</v>
      </c>
    </row>
    <row r="25" spans="1:7" ht="14.25">
      <c r="A25" s="184" t="s">
        <v>367</v>
      </c>
      <c r="B25" s="184" t="s">
        <v>372</v>
      </c>
      <c r="C25" s="184" t="s">
        <v>11</v>
      </c>
      <c r="D25" s="405" t="s">
        <v>371</v>
      </c>
      <c r="E25" s="232">
        <v>101.4</v>
      </c>
      <c r="F25" s="232">
        <v>101.4</v>
      </c>
      <c r="G25" s="232">
        <v>112.4</v>
      </c>
    </row>
    <row r="26" spans="1:7" ht="14.25">
      <c r="A26" s="184" t="s">
        <v>188</v>
      </c>
      <c r="B26" s="184" t="s">
        <v>113</v>
      </c>
      <c r="C26" s="184" t="s">
        <v>11</v>
      </c>
      <c r="D26" s="405" t="s">
        <v>370</v>
      </c>
      <c r="E26" s="232">
        <v>584.4</v>
      </c>
      <c r="F26" s="232">
        <v>584.4</v>
      </c>
      <c r="G26" s="232">
        <v>672.7</v>
      </c>
    </row>
    <row r="27" spans="1:7" ht="15">
      <c r="A27" s="184" t="s">
        <v>367</v>
      </c>
      <c r="B27" s="184" t="s">
        <v>373</v>
      </c>
      <c r="C27" s="184" t="s">
        <v>11</v>
      </c>
      <c r="D27" s="71" t="s">
        <v>395</v>
      </c>
      <c r="E27" s="96">
        <v>1867</v>
      </c>
      <c r="F27" s="96">
        <v>1869</v>
      </c>
      <c r="G27" s="96">
        <v>1956.8</v>
      </c>
    </row>
    <row r="28" spans="1:7" ht="15">
      <c r="A28" s="184"/>
      <c r="B28" s="184"/>
      <c r="C28" s="184"/>
      <c r="D28" s="71"/>
      <c r="E28" s="96"/>
      <c r="F28" s="96"/>
      <c r="G28" s="96"/>
    </row>
    <row r="29" spans="1:7" ht="30">
      <c r="A29" s="191"/>
      <c r="B29" s="191"/>
      <c r="C29" s="191"/>
      <c r="D29" s="258" t="s">
        <v>22</v>
      </c>
      <c r="E29" s="259">
        <f>E31+E32+E33+E36</f>
        <v>873.1</v>
      </c>
      <c r="F29" s="259">
        <f>F31+F32+F33+F36</f>
        <v>873.8000000000001</v>
      </c>
      <c r="G29" s="259">
        <f>G31+G32+G33+G36</f>
        <v>1219.3</v>
      </c>
    </row>
    <row r="30" spans="1:7" ht="14.25">
      <c r="A30" s="190"/>
      <c r="B30" s="190"/>
      <c r="C30" s="190"/>
      <c r="D30" s="290" t="s">
        <v>5</v>
      </c>
      <c r="E30" s="251"/>
      <c r="F30" s="251"/>
      <c r="G30" s="251"/>
    </row>
    <row r="31" spans="1:7" ht="15">
      <c r="A31" s="184" t="s">
        <v>14</v>
      </c>
      <c r="B31" s="184" t="s">
        <v>113</v>
      </c>
      <c r="C31" s="191" t="s">
        <v>23</v>
      </c>
      <c r="D31" s="71" t="s">
        <v>181</v>
      </c>
      <c r="E31" s="228"/>
      <c r="F31" s="228"/>
      <c r="G31" s="96">
        <v>123.1</v>
      </c>
    </row>
    <row r="32" spans="1:7" ht="15">
      <c r="A32" s="184" t="s">
        <v>14</v>
      </c>
      <c r="B32" s="184" t="s">
        <v>113</v>
      </c>
      <c r="C32" s="191" t="s">
        <v>23</v>
      </c>
      <c r="D32" s="71" t="s">
        <v>317</v>
      </c>
      <c r="E32" s="228"/>
      <c r="F32" s="228"/>
      <c r="G32" s="96">
        <v>268.3</v>
      </c>
    </row>
    <row r="33" spans="1:7" ht="28.5">
      <c r="A33" s="184"/>
      <c r="B33" s="184"/>
      <c r="C33" s="184"/>
      <c r="D33" s="237" t="s">
        <v>369</v>
      </c>
      <c r="E33" s="96">
        <f>E34+E35</f>
        <v>234.60000000000002</v>
      </c>
      <c r="F33" s="96">
        <f>F34+F35</f>
        <v>234.60000000000002</v>
      </c>
      <c r="G33" s="96">
        <f>G34+G35</f>
        <v>237.1</v>
      </c>
    </row>
    <row r="34" spans="1:7" ht="14.25">
      <c r="A34" s="184" t="s">
        <v>367</v>
      </c>
      <c r="B34" s="184" t="s">
        <v>372</v>
      </c>
      <c r="C34" s="184" t="s">
        <v>23</v>
      </c>
      <c r="D34" s="405" t="s">
        <v>371</v>
      </c>
      <c r="E34" s="228">
        <v>34.7</v>
      </c>
      <c r="F34" s="228">
        <v>34.7</v>
      </c>
      <c r="G34" s="117">
        <v>34</v>
      </c>
    </row>
    <row r="35" spans="1:7" ht="14.25">
      <c r="A35" s="184" t="s">
        <v>188</v>
      </c>
      <c r="B35" s="184" t="s">
        <v>113</v>
      </c>
      <c r="C35" s="184" t="s">
        <v>23</v>
      </c>
      <c r="D35" s="405" t="s">
        <v>370</v>
      </c>
      <c r="E35" s="228">
        <v>199.9</v>
      </c>
      <c r="F35" s="228">
        <v>199.9</v>
      </c>
      <c r="G35" s="117">
        <v>203.1</v>
      </c>
    </row>
    <row r="36" spans="1:7" ht="15">
      <c r="A36" s="184" t="s">
        <v>367</v>
      </c>
      <c r="B36" s="184" t="s">
        <v>373</v>
      </c>
      <c r="C36" s="184" t="s">
        <v>23</v>
      </c>
      <c r="D36" s="71" t="s">
        <v>395</v>
      </c>
      <c r="E36" s="96">
        <v>638.5</v>
      </c>
      <c r="F36" s="96">
        <v>639.2</v>
      </c>
      <c r="G36" s="96">
        <v>590.8</v>
      </c>
    </row>
    <row r="37" spans="1:7" ht="15">
      <c r="A37" s="184"/>
      <c r="B37" s="184"/>
      <c r="C37" s="184"/>
      <c r="D37" s="71"/>
      <c r="E37" s="96"/>
      <c r="F37" s="96"/>
      <c r="G37" s="96"/>
    </row>
    <row r="38" spans="1:7" ht="15">
      <c r="A38" s="184"/>
      <c r="B38" s="184"/>
      <c r="C38" s="184"/>
      <c r="D38" s="258" t="s">
        <v>82</v>
      </c>
      <c r="E38" s="259">
        <f>E39</f>
        <v>3.3</v>
      </c>
      <c r="F38" s="259">
        <f>F39</f>
        <v>0</v>
      </c>
      <c r="G38" s="259">
        <f>G39</f>
        <v>3.3</v>
      </c>
    </row>
    <row r="39" spans="1:7" ht="15">
      <c r="A39" s="184" t="s">
        <v>367</v>
      </c>
      <c r="B39" s="184" t="s">
        <v>373</v>
      </c>
      <c r="C39" s="184" t="s">
        <v>51</v>
      </c>
      <c r="D39" s="71" t="s">
        <v>395</v>
      </c>
      <c r="E39" s="96">
        <v>3.3</v>
      </c>
      <c r="F39" s="96"/>
      <c r="G39" s="96">
        <v>3.3</v>
      </c>
    </row>
    <row r="40" spans="1:7" ht="15">
      <c r="A40" s="184"/>
      <c r="B40" s="184"/>
      <c r="C40" s="184"/>
      <c r="D40" s="71"/>
      <c r="E40" s="96"/>
      <c r="F40" s="96"/>
      <c r="G40" s="96"/>
    </row>
    <row r="41" spans="1:7" ht="15">
      <c r="A41" s="184"/>
      <c r="B41" s="184"/>
      <c r="C41" s="184"/>
      <c r="D41" s="260" t="s">
        <v>83</v>
      </c>
      <c r="E41" s="259">
        <f>E43+E45</f>
        <v>2.6</v>
      </c>
      <c r="F41" s="259">
        <f>F43+F45</f>
        <v>1.1</v>
      </c>
      <c r="G41" s="259">
        <f>G43+G45+G42</f>
        <v>8.7</v>
      </c>
    </row>
    <row r="42" spans="1:7" ht="15">
      <c r="A42" s="184" t="s">
        <v>14</v>
      </c>
      <c r="B42" s="184" t="s">
        <v>113</v>
      </c>
      <c r="C42" s="191" t="s">
        <v>51</v>
      </c>
      <c r="D42" s="71" t="s">
        <v>181</v>
      </c>
      <c r="E42" s="259"/>
      <c r="F42" s="259"/>
      <c r="G42" s="96">
        <v>1.2</v>
      </c>
    </row>
    <row r="43" spans="1:7" ht="28.5">
      <c r="A43" s="184"/>
      <c r="B43" s="184"/>
      <c r="C43" s="184"/>
      <c r="D43" s="237" t="s">
        <v>369</v>
      </c>
      <c r="E43" s="96">
        <f>E44</f>
        <v>1.1</v>
      </c>
      <c r="F43" s="96">
        <f>F44</f>
        <v>1.1</v>
      </c>
      <c r="G43" s="96">
        <f>G44</f>
        <v>1.1</v>
      </c>
    </row>
    <row r="44" spans="1:7" ht="14.25">
      <c r="A44" s="184" t="s">
        <v>188</v>
      </c>
      <c r="B44" s="184" t="s">
        <v>113</v>
      </c>
      <c r="C44" s="184" t="s">
        <v>51</v>
      </c>
      <c r="D44" s="405" t="s">
        <v>370</v>
      </c>
      <c r="E44" s="240">
        <v>1.1</v>
      </c>
      <c r="F44" s="240">
        <v>1.1</v>
      </c>
      <c r="G44" s="240">
        <v>1.1</v>
      </c>
    </row>
    <row r="45" spans="1:7" ht="15">
      <c r="A45" s="184" t="s">
        <v>367</v>
      </c>
      <c r="B45" s="184" t="s">
        <v>373</v>
      </c>
      <c r="C45" s="184" t="s">
        <v>51</v>
      </c>
      <c r="D45" s="71" t="s">
        <v>395</v>
      </c>
      <c r="E45" s="96">
        <v>1.5</v>
      </c>
      <c r="F45" s="96"/>
      <c r="G45" s="96">
        <v>6.4</v>
      </c>
    </row>
    <row r="46" spans="1:7" ht="12.75">
      <c r="A46" s="287"/>
      <c r="B46" s="287"/>
      <c r="C46" s="287"/>
      <c r="D46" s="287"/>
      <c r="E46" s="287"/>
      <c r="F46" s="287"/>
      <c r="G46" s="287"/>
    </row>
    <row r="47" spans="1:7" ht="45">
      <c r="A47" s="173"/>
      <c r="B47" s="173"/>
      <c r="C47" s="173"/>
      <c r="D47" s="258" t="s">
        <v>25</v>
      </c>
      <c r="E47" s="267">
        <f>E49+E50+E51+E54</f>
        <v>11.399999999999999</v>
      </c>
      <c r="F47" s="267">
        <f>F49+F50+F51+F54</f>
        <v>11.6</v>
      </c>
      <c r="G47" s="267">
        <f>G49+G50+G51+G54</f>
        <v>13.8</v>
      </c>
    </row>
    <row r="48" spans="1:7" ht="12.75">
      <c r="A48" s="287"/>
      <c r="B48" s="287"/>
      <c r="C48" s="287"/>
      <c r="D48" s="287"/>
      <c r="E48" s="287"/>
      <c r="F48" s="287"/>
      <c r="G48" s="287"/>
    </row>
    <row r="49" spans="1:7" ht="15">
      <c r="A49" s="184" t="s">
        <v>14</v>
      </c>
      <c r="B49" s="184" t="s">
        <v>113</v>
      </c>
      <c r="C49" s="182" t="s">
        <v>24</v>
      </c>
      <c r="D49" s="71" t="s">
        <v>181</v>
      </c>
      <c r="E49" s="96"/>
      <c r="F49" s="96"/>
      <c r="G49" s="96">
        <v>2</v>
      </c>
    </row>
    <row r="50" spans="1:7" ht="15">
      <c r="A50" s="184" t="s">
        <v>14</v>
      </c>
      <c r="B50" s="184" t="s">
        <v>113</v>
      </c>
      <c r="C50" s="182" t="s">
        <v>24</v>
      </c>
      <c r="D50" s="71" t="s">
        <v>317</v>
      </c>
      <c r="E50" s="96"/>
      <c r="F50" s="96">
        <v>0.2</v>
      </c>
      <c r="G50" s="96">
        <v>0.6</v>
      </c>
    </row>
    <row r="51" spans="1:7" ht="28.5">
      <c r="A51" s="184"/>
      <c r="B51" s="184"/>
      <c r="C51" s="184"/>
      <c r="D51" s="237" t="s">
        <v>369</v>
      </c>
      <c r="E51" s="96">
        <f>E52+E53</f>
        <v>2.2</v>
      </c>
      <c r="F51" s="96">
        <f>F52+F53</f>
        <v>2.2</v>
      </c>
      <c r="G51" s="96">
        <f>G52+G53</f>
        <v>2.2</v>
      </c>
    </row>
    <row r="52" spans="1:7" ht="14.25">
      <c r="A52" s="184" t="s">
        <v>367</v>
      </c>
      <c r="B52" s="184" t="s">
        <v>372</v>
      </c>
      <c r="C52" s="184" t="s">
        <v>24</v>
      </c>
      <c r="D52" s="405" t="s">
        <v>371</v>
      </c>
      <c r="E52" s="240">
        <v>0.4</v>
      </c>
      <c r="F52" s="240">
        <v>0.4</v>
      </c>
      <c r="G52" s="240">
        <v>0.4</v>
      </c>
    </row>
    <row r="53" spans="1:7" ht="14.25">
      <c r="A53" s="184" t="s">
        <v>188</v>
      </c>
      <c r="B53" s="184" t="s">
        <v>113</v>
      </c>
      <c r="C53" s="184" t="s">
        <v>24</v>
      </c>
      <c r="D53" s="405" t="s">
        <v>370</v>
      </c>
      <c r="E53" s="240">
        <v>1.8</v>
      </c>
      <c r="F53" s="240">
        <v>1.8</v>
      </c>
      <c r="G53" s="240">
        <v>1.8</v>
      </c>
    </row>
    <row r="54" spans="1:7" ht="15">
      <c r="A54" s="184" t="s">
        <v>367</v>
      </c>
      <c r="B54" s="184" t="s">
        <v>373</v>
      </c>
      <c r="C54" s="184" t="s">
        <v>24</v>
      </c>
      <c r="D54" s="71" t="s">
        <v>395</v>
      </c>
      <c r="E54" s="96">
        <v>9.2</v>
      </c>
      <c r="F54" s="96">
        <v>9.2</v>
      </c>
      <c r="G54" s="96">
        <v>9</v>
      </c>
    </row>
    <row r="55" spans="1:7" ht="12.75">
      <c r="A55" s="287"/>
      <c r="B55" s="287"/>
      <c r="C55" s="287"/>
      <c r="D55" s="287"/>
      <c r="E55" s="287"/>
      <c r="F55" s="287"/>
      <c r="G55" s="287"/>
    </row>
    <row r="56" spans="1:7" ht="15">
      <c r="A56" s="184"/>
      <c r="B56" s="184"/>
      <c r="C56" s="184"/>
      <c r="D56" s="268" t="s">
        <v>26</v>
      </c>
      <c r="E56" s="267">
        <f>E57+E58+E59+E62</f>
        <v>152.8</v>
      </c>
      <c r="F56" s="267">
        <f>F57+F58+F59+F62</f>
        <v>128</v>
      </c>
      <c r="G56" s="267">
        <f>G57+G58+G59+G62</f>
        <v>152</v>
      </c>
    </row>
    <row r="57" spans="1:7" ht="15">
      <c r="A57" s="182"/>
      <c r="B57" s="182"/>
      <c r="C57" s="182"/>
      <c r="D57" s="71" t="s">
        <v>181</v>
      </c>
      <c r="E57" s="101">
        <v>39</v>
      </c>
      <c r="F57" s="101">
        <v>29</v>
      </c>
      <c r="G57" s="101">
        <v>36.3</v>
      </c>
    </row>
    <row r="58" spans="1:7" ht="15">
      <c r="A58" s="182"/>
      <c r="B58" s="182"/>
      <c r="C58" s="182"/>
      <c r="D58" s="71" t="s">
        <v>317</v>
      </c>
      <c r="E58" s="101">
        <v>1.8</v>
      </c>
      <c r="F58" s="101">
        <v>1.5</v>
      </c>
      <c r="G58" s="101">
        <v>1.8</v>
      </c>
    </row>
    <row r="59" spans="1:7" ht="28.5">
      <c r="A59" s="184"/>
      <c r="B59" s="184"/>
      <c r="C59" s="184"/>
      <c r="D59" s="237" t="s">
        <v>369</v>
      </c>
      <c r="E59" s="101">
        <f>E61+E60</f>
        <v>8</v>
      </c>
      <c r="F59" s="101">
        <f>F61+F60</f>
        <v>8</v>
      </c>
      <c r="G59" s="101">
        <f>G61+G60</f>
        <v>16.8</v>
      </c>
    </row>
    <row r="60" spans="1:7" ht="14.25">
      <c r="A60" s="184" t="s">
        <v>367</v>
      </c>
      <c r="B60" s="184" t="s">
        <v>372</v>
      </c>
      <c r="C60" s="184" t="s">
        <v>27</v>
      </c>
      <c r="D60" s="405" t="s">
        <v>371</v>
      </c>
      <c r="E60" s="240"/>
      <c r="F60" s="240"/>
      <c r="G60" s="240"/>
    </row>
    <row r="61" spans="1:7" ht="14.25">
      <c r="A61" s="184" t="s">
        <v>188</v>
      </c>
      <c r="B61" s="184" t="s">
        <v>113</v>
      </c>
      <c r="C61" s="184" t="s">
        <v>27</v>
      </c>
      <c r="D61" s="405" t="s">
        <v>370</v>
      </c>
      <c r="E61" s="242">
        <v>8</v>
      </c>
      <c r="F61" s="242">
        <v>8</v>
      </c>
      <c r="G61" s="240">
        <v>16.8</v>
      </c>
    </row>
    <row r="62" spans="1:7" ht="15">
      <c r="A62" s="184" t="s">
        <v>367</v>
      </c>
      <c r="B62" s="184" t="s">
        <v>373</v>
      </c>
      <c r="C62" s="184" t="s">
        <v>27</v>
      </c>
      <c r="D62" s="71" t="s">
        <v>395</v>
      </c>
      <c r="E62" s="101">
        <v>104</v>
      </c>
      <c r="F62" s="101">
        <v>89.5</v>
      </c>
      <c r="G62" s="101">
        <v>97.1</v>
      </c>
    </row>
    <row r="63" spans="1:7" ht="12.75">
      <c r="A63" s="287"/>
      <c r="B63" s="287"/>
      <c r="C63" s="287"/>
      <c r="D63" s="287"/>
      <c r="E63" s="287"/>
      <c r="F63" s="287"/>
      <c r="G63" s="287"/>
    </row>
    <row r="64" spans="1:7" ht="30">
      <c r="A64" s="195"/>
      <c r="B64" s="195"/>
      <c r="C64" s="195"/>
      <c r="D64" s="258" t="s">
        <v>36</v>
      </c>
      <c r="E64" s="267">
        <f>E66+E67+E68+E71</f>
        <v>96.8</v>
      </c>
      <c r="F64" s="267">
        <f>F66+F67+F68+F71</f>
        <v>98.1</v>
      </c>
      <c r="G64" s="267">
        <f>G66+G67+G68+G71</f>
        <v>100.8</v>
      </c>
    </row>
    <row r="65" spans="1:7" ht="12.75">
      <c r="A65" s="287"/>
      <c r="B65" s="287"/>
      <c r="C65" s="287"/>
      <c r="D65" s="287"/>
      <c r="E65" s="287"/>
      <c r="F65" s="287"/>
      <c r="G65" s="287"/>
    </row>
    <row r="66" spans="1:7" ht="15">
      <c r="A66" s="184" t="s">
        <v>14</v>
      </c>
      <c r="B66" s="184" t="s">
        <v>113</v>
      </c>
      <c r="C66" s="184" t="s">
        <v>28</v>
      </c>
      <c r="D66" s="71" t="s">
        <v>181</v>
      </c>
      <c r="E66" s="95">
        <v>74</v>
      </c>
      <c r="F66" s="95">
        <v>74</v>
      </c>
      <c r="G66" s="95">
        <v>74</v>
      </c>
    </row>
    <row r="67" spans="1:7" ht="15">
      <c r="A67" s="184" t="s">
        <v>14</v>
      </c>
      <c r="B67" s="184" t="s">
        <v>113</v>
      </c>
      <c r="C67" s="184" t="s">
        <v>28</v>
      </c>
      <c r="D67" s="71" t="s">
        <v>317</v>
      </c>
      <c r="E67" s="95"/>
      <c r="F67" s="95"/>
      <c r="G67" s="95">
        <v>3</v>
      </c>
    </row>
    <row r="68" spans="1:7" ht="30" customHeight="1">
      <c r="A68" s="184"/>
      <c r="B68" s="184"/>
      <c r="C68" s="184"/>
      <c r="D68" s="237" t="s">
        <v>369</v>
      </c>
      <c r="E68" s="95">
        <f>E69+E70</f>
        <v>3</v>
      </c>
      <c r="F68" s="95">
        <f>F69+F70</f>
        <v>3</v>
      </c>
      <c r="G68" s="95">
        <f>G69+G70</f>
        <v>3</v>
      </c>
    </row>
    <row r="69" spans="1:7" ht="14.25">
      <c r="A69" s="184" t="s">
        <v>367</v>
      </c>
      <c r="B69" s="184" t="s">
        <v>372</v>
      </c>
      <c r="C69" s="184" t="s">
        <v>28</v>
      </c>
      <c r="D69" s="405" t="s">
        <v>371</v>
      </c>
      <c r="E69" s="242"/>
      <c r="F69" s="242"/>
      <c r="G69" s="242"/>
    </row>
    <row r="70" spans="1:7" ht="14.25">
      <c r="A70" s="184" t="s">
        <v>188</v>
      </c>
      <c r="B70" s="184" t="s">
        <v>113</v>
      </c>
      <c r="C70" s="184" t="s">
        <v>28</v>
      </c>
      <c r="D70" s="405" t="s">
        <v>370</v>
      </c>
      <c r="E70" s="242">
        <v>3</v>
      </c>
      <c r="F70" s="242">
        <v>3</v>
      </c>
      <c r="G70" s="242">
        <v>3</v>
      </c>
    </row>
    <row r="71" spans="1:7" ht="15">
      <c r="A71" s="184" t="s">
        <v>367</v>
      </c>
      <c r="B71" s="184" t="s">
        <v>373</v>
      </c>
      <c r="C71" s="184" t="s">
        <v>28</v>
      </c>
      <c r="D71" s="71" t="s">
        <v>395</v>
      </c>
      <c r="E71" s="95">
        <v>19.8</v>
      </c>
      <c r="F71" s="95">
        <v>21.1</v>
      </c>
      <c r="G71" s="95">
        <v>20.8</v>
      </c>
    </row>
    <row r="72" spans="1:7" ht="15">
      <c r="A72" s="184"/>
      <c r="B72" s="184"/>
      <c r="C72" s="184"/>
      <c r="D72" s="71"/>
      <c r="E72" s="95"/>
      <c r="F72" s="95"/>
      <c r="G72" s="95"/>
    </row>
    <row r="73" spans="1:7" ht="15">
      <c r="A73" s="184"/>
      <c r="B73" s="184"/>
      <c r="C73" s="184"/>
      <c r="D73" s="275" t="s">
        <v>32</v>
      </c>
      <c r="E73" s="267">
        <f>E74+E77</f>
        <v>83.8</v>
      </c>
      <c r="F73" s="267">
        <f>F74+F77</f>
        <v>83.8</v>
      </c>
      <c r="G73" s="267">
        <f>G74+G77</f>
        <v>51.3</v>
      </c>
    </row>
    <row r="74" spans="1:7" ht="28.5">
      <c r="A74" s="184"/>
      <c r="B74" s="184"/>
      <c r="C74" s="184"/>
      <c r="D74" s="237" t="s">
        <v>369</v>
      </c>
      <c r="E74" s="95">
        <f>E75+E76</f>
        <v>4.1</v>
      </c>
      <c r="F74" s="95">
        <f>F75+F76</f>
        <v>4.1</v>
      </c>
      <c r="G74" s="95">
        <f>G75+G76</f>
        <v>0</v>
      </c>
    </row>
    <row r="75" spans="1:7" ht="14.25">
      <c r="A75" s="184" t="s">
        <v>367</v>
      </c>
      <c r="B75" s="184" t="s">
        <v>372</v>
      </c>
      <c r="C75" s="184" t="s">
        <v>30</v>
      </c>
      <c r="D75" s="405" t="s">
        <v>371</v>
      </c>
      <c r="E75" s="242">
        <v>4.1</v>
      </c>
      <c r="F75" s="242">
        <v>4.1</v>
      </c>
      <c r="G75" s="242"/>
    </row>
    <row r="76" spans="1:7" ht="14.25">
      <c r="A76" s="184" t="s">
        <v>188</v>
      </c>
      <c r="B76" s="184" t="s">
        <v>113</v>
      </c>
      <c r="C76" s="184" t="s">
        <v>30</v>
      </c>
      <c r="D76" s="405" t="s">
        <v>370</v>
      </c>
      <c r="E76" s="242"/>
      <c r="F76" s="242"/>
      <c r="G76" s="242"/>
    </row>
    <row r="77" spans="1:7" ht="15">
      <c r="A77" s="184" t="s">
        <v>367</v>
      </c>
      <c r="B77" s="184" t="s">
        <v>373</v>
      </c>
      <c r="C77" s="184" t="s">
        <v>30</v>
      </c>
      <c r="D77" s="71" t="s">
        <v>395</v>
      </c>
      <c r="E77" s="95">
        <v>79.7</v>
      </c>
      <c r="F77" s="95">
        <v>79.7</v>
      </c>
      <c r="G77" s="95">
        <v>51.3</v>
      </c>
    </row>
    <row r="78" spans="1:7" ht="15">
      <c r="A78" s="184"/>
      <c r="B78" s="184"/>
      <c r="C78" s="184"/>
      <c r="D78" s="71"/>
      <c r="E78" s="95"/>
      <c r="F78" s="95"/>
      <c r="G78" s="95"/>
    </row>
    <row r="79" spans="1:7" ht="105">
      <c r="A79" s="182"/>
      <c r="B79" s="182"/>
      <c r="C79" s="182"/>
      <c r="D79" s="36" t="s">
        <v>136</v>
      </c>
      <c r="E79" s="277">
        <f>E80+E81+E82+E85</f>
        <v>66.7</v>
      </c>
      <c r="F79" s="277">
        <f>F80+F81+F82+F85</f>
        <v>73.1</v>
      </c>
      <c r="G79" s="277">
        <f>G80+G81+G82+G85</f>
        <v>61.1</v>
      </c>
    </row>
    <row r="80" spans="1:7" ht="15">
      <c r="A80" s="184" t="s">
        <v>14</v>
      </c>
      <c r="B80" s="184" t="s">
        <v>113</v>
      </c>
      <c r="C80" s="182" t="s">
        <v>44</v>
      </c>
      <c r="D80" s="71" t="s">
        <v>181</v>
      </c>
      <c r="E80" s="94">
        <v>31</v>
      </c>
      <c r="F80" s="94">
        <v>31</v>
      </c>
      <c r="G80" s="94">
        <v>31</v>
      </c>
    </row>
    <row r="81" spans="1:7" ht="15">
      <c r="A81" s="184" t="s">
        <v>14</v>
      </c>
      <c r="B81" s="184" t="s">
        <v>113</v>
      </c>
      <c r="C81" s="182" t="s">
        <v>44</v>
      </c>
      <c r="D81" s="71" t="s">
        <v>317</v>
      </c>
      <c r="E81" s="94">
        <v>7</v>
      </c>
      <c r="F81" s="94">
        <v>7.9</v>
      </c>
      <c r="G81" s="94">
        <v>7</v>
      </c>
    </row>
    <row r="82" spans="1:7" ht="28.5">
      <c r="A82" s="184"/>
      <c r="B82" s="184"/>
      <c r="C82" s="184"/>
      <c r="D82" s="237" t="s">
        <v>369</v>
      </c>
      <c r="E82" s="94">
        <f>E83+E84</f>
        <v>5</v>
      </c>
      <c r="F82" s="94">
        <f>F83+F84</f>
        <v>5.3</v>
      </c>
      <c r="G82" s="94">
        <f>G83+G84</f>
        <v>5</v>
      </c>
    </row>
    <row r="83" spans="1:7" ht="14.25">
      <c r="A83" s="184" t="s">
        <v>367</v>
      </c>
      <c r="B83" s="184" t="s">
        <v>372</v>
      </c>
      <c r="C83" s="184" t="s">
        <v>44</v>
      </c>
      <c r="D83" s="405" t="s">
        <v>371</v>
      </c>
      <c r="E83" s="242"/>
      <c r="F83" s="242"/>
      <c r="G83" s="242"/>
    </row>
    <row r="84" spans="1:7" ht="14.25">
      <c r="A84" s="184" t="s">
        <v>188</v>
      </c>
      <c r="B84" s="184" t="s">
        <v>113</v>
      </c>
      <c r="C84" s="184" t="s">
        <v>44</v>
      </c>
      <c r="D84" s="405" t="s">
        <v>370</v>
      </c>
      <c r="E84" s="242">
        <v>5</v>
      </c>
      <c r="F84" s="242">
        <v>5.3</v>
      </c>
      <c r="G84" s="242">
        <v>5</v>
      </c>
    </row>
    <row r="85" spans="1:7" ht="15">
      <c r="A85" s="184" t="s">
        <v>367</v>
      </c>
      <c r="B85" s="184" t="s">
        <v>373</v>
      </c>
      <c r="C85" s="184" t="s">
        <v>44</v>
      </c>
      <c r="D85" s="71" t="s">
        <v>395</v>
      </c>
      <c r="E85" s="94">
        <v>23.7</v>
      </c>
      <c r="F85" s="94">
        <v>28.9</v>
      </c>
      <c r="G85" s="94">
        <v>18.1</v>
      </c>
    </row>
    <row r="86" spans="1:7" ht="15">
      <c r="A86" s="184"/>
      <c r="B86" s="184"/>
      <c r="C86" s="184"/>
      <c r="D86" s="71"/>
      <c r="E86" s="94"/>
      <c r="F86" s="94"/>
      <c r="G86" s="94"/>
    </row>
    <row r="87" spans="1:7" ht="30">
      <c r="A87" s="184"/>
      <c r="B87" s="184"/>
      <c r="C87" s="184"/>
      <c r="D87" s="258" t="s">
        <v>137</v>
      </c>
      <c r="E87" s="277">
        <f>E88+E91</f>
        <v>53.2</v>
      </c>
      <c r="F87" s="277">
        <f>F88+F91</f>
        <v>62.5</v>
      </c>
      <c r="G87" s="277">
        <f>G88+G91</f>
        <v>67.3</v>
      </c>
    </row>
    <row r="88" spans="1:7" ht="28.5">
      <c r="A88" s="184"/>
      <c r="B88" s="184"/>
      <c r="C88" s="184"/>
      <c r="D88" s="237" t="s">
        <v>369</v>
      </c>
      <c r="E88" s="94">
        <f>E89+E90</f>
        <v>4.7</v>
      </c>
      <c r="F88" s="94">
        <f>F89+F90</f>
        <v>5.9</v>
      </c>
      <c r="G88" s="94">
        <f>G89+G90</f>
        <v>4.7</v>
      </c>
    </row>
    <row r="89" spans="1:7" ht="15">
      <c r="A89" s="184" t="s">
        <v>367</v>
      </c>
      <c r="B89" s="184" t="s">
        <v>372</v>
      </c>
      <c r="C89" s="184" t="s">
        <v>45</v>
      </c>
      <c r="D89" s="405" t="s">
        <v>371</v>
      </c>
      <c r="E89" s="112">
        <v>4.7</v>
      </c>
      <c r="F89" s="112">
        <v>5.9</v>
      </c>
      <c r="G89" s="112">
        <v>4.7</v>
      </c>
    </row>
    <row r="90" spans="1:7" ht="15">
      <c r="A90" s="184" t="s">
        <v>188</v>
      </c>
      <c r="B90" s="184" t="s">
        <v>113</v>
      </c>
      <c r="C90" s="184" t="s">
        <v>45</v>
      </c>
      <c r="D90" s="405" t="s">
        <v>370</v>
      </c>
      <c r="E90" s="112"/>
      <c r="F90" s="112"/>
      <c r="G90" s="112"/>
    </row>
    <row r="91" spans="1:7" ht="15">
      <c r="A91" s="184" t="s">
        <v>367</v>
      </c>
      <c r="B91" s="184" t="s">
        <v>373</v>
      </c>
      <c r="C91" s="184" t="s">
        <v>45</v>
      </c>
      <c r="D91" s="71" t="s">
        <v>395</v>
      </c>
      <c r="E91" s="94">
        <v>48.5</v>
      </c>
      <c r="F91" s="94">
        <v>56.6</v>
      </c>
      <c r="G91" s="94">
        <v>62.6</v>
      </c>
    </row>
    <row r="92" spans="1:7" ht="12.75">
      <c r="A92" s="287"/>
      <c r="B92" s="287"/>
      <c r="C92" s="287"/>
      <c r="D92" s="287"/>
      <c r="E92" s="287"/>
      <c r="F92" s="287"/>
      <c r="G92" s="287"/>
    </row>
    <row r="93" spans="1:7" ht="64.5" customHeight="1">
      <c r="A93" s="184"/>
      <c r="B93" s="184"/>
      <c r="C93" s="184"/>
      <c r="D93" s="29" t="s">
        <v>95</v>
      </c>
      <c r="E93" s="267">
        <f>E95+E96+E97+E100</f>
        <v>141.3</v>
      </c>
      <c r="F93" s="267">
        <f>F95+F96+F97+F100</f>
        <v>189.1</v>
      </c>
      <c r="G93" s="267">
        <f>G95+G96+G97+G100</f>
        <v>187.4</v>
      </c>
    </row>
    <row r="94" spans="1:7" ht="12.75">
      <c r="A94" s="287"/>
      <c r="B94" s="287"/>
      <c r="C94" s="287"/>
      <c r="D94" s="287"/>
      <c r="E94" s="287"/>
      <c r="F94" s="287"/>
      <c r="G94" s="287"/>
    </row>
    <row r="95" spans="1:7" ht="15">
      <c r="A95" s="184" t="s">
        <v>14</v>
      </c>
      <c r="B95" s="184" t="s">
        <v>113</v>
      </c>
      <c r="C95" s="182" t="s">
        <v>45</v>
      </c>
      <c r="D95" s="71" t="s">
        <v>181</v>
      </c>
      <c r="E95" s="96">
        <v>20</v>
      </c>
      <c r="F95" s="101">
        <v>36.5</v>
      </c>
      <c r="G95" s="96">
        <v>10</v>
      </c>
    </row>
    <row r="96" spans="1:7" ht="15">
      <c r="A96" s="184" t="s">
        <v>14</v>
      </c>
      <c r="B96" s="184" t="s">
        <v>113</v>
      </c>
      <c r="C96" s="182" t="s">
        <v>45</v>
      </c>
      <c r="D96" s="71" t="s">
        <v>317</v>
      </c>
      <c r="E96" s="102">
        <v>51.8</v>
      </c>
      <c r="F96" s="102">
        <v>51.8</v>
      </c>
      <c r="G96" s="102">
        <v>51.8</v>
      </c>
    </row>
    <row r="97" spans="1:7" ht="28.5">
      <c r="A97" s="184"/>
      <c r="B97" s="184"/>
      <c r="C97" s="184"/>
      <c r="D97" s="237" t="s">
        <v>369</v>
      </c>
      <c r="E97" s="102">
        <f>E98+E99</f>
        <v>54.2</v>
      </c>
      <c r="F97" s="102">
        <f>F98+F99</f>
        <v>48.8</v>
      </c>
      <c r="G97" s="102">
        <f>G98+G99</f>
        <v>54.2</v>
      </c>
    </row>
    <row r="98" spans="1:7" ht="14.25">
      <c r="A98" s="184" t="s">
        <v>367</v>
      </c>
      <c r="B98" s="184" t="s">
        <v>372</v>
      </c>
      <c r="C98" s="184" t="s">
        <v>45</v>
      </c>
      <c r="D98" s="405" t="s">
        <v>371</v>
      </c>
      <c r="E98" s="242"/>
      <c r="F98" s="242"/>
      <c r="G98" s="242"/>
    </row>
    <row r="99" spans="1:7" ht="14.25">
      <c r="A99" s="184" t="s">
        <v>188</v>
      </c>
      <c r="B99" s="184" t="s">
        <v>113</v>
      </c>
      <c r="C99" s="184" t="s">
        <v>45</v>
      </c>
      <c r="D99" s="405" t="s">
        <v>370</v>
      </c>
      <c r="E99" s="242">
        <v>54.2</v>
      </c>
      <c r="F99" s="242">
        <v>48.8</v>
      </c>
      <c r="G99" s="242">
        <v>54.2</v>
      </c>
    </row>
    <row r="100" spans="1:7" ht="15">
      <c r="A100" s="184" t="s">
        <v>367</v>
      </c>
      <c r="B100" s="184" t="s">
        <v>373</v>
      </c>
      <c r="C100" s="184" t="s">
        <v>45</v>
      </c>
      <c r="D100" s="71" t="s">
        <v>395</v>
      </c>
      <c r="E100" s="102">
        <v>15.3</v>
      </c>
      <c r="F100" s="102">
        <v>52</v>
      </c>
      <c r="G100" s="102">
        <v>71.4</v>
      </c>
    </row>
    <row r="101" spans="1:7" ht="12.75">
      <c r="A101" s="287"/>
      <c r="B101" s="287"/>
      <c r="C101" s="287"/>
      <c r="D101" s="287"/>
      <c r="E101" s="287"/>
      <c r="F101" s="287"/>
      <c r="G101" s="287"/>
    </row>
    <row r="102" spans="1:7" ht="15">
      <c r="A102" s="182"/>
      <c r="B102" s="182"/>
      <c r="C102" s="182"/>
      <c r="D102" s="281" t="s">
        <v>46</v>
      </c>
      <c r="E102" s="282">
        <f>E104+E105</f>
        <v>179.5</v>
      </c>
      <c r="F102" s="282">
        <f>F104+F105</f>
        <v>125.9</v>
      </c>
      <c r="G102" s="282">
        <f>G104+G105</f>
        <v>173</v>
      </c>
    </row>
    <row r="103" spans="1:7" ht="12.75">
      <c r="A103" s="287"/>
      <c r="B103" s="287"/>
      <c r="C103" s="287"/>
      <c r="D103" s="287"/>
      <c r="E103" s="287"/>
      <c r="F103" s="287"/>
      <c r="G103" s="287"/>
    </row>
    <row r="104" spans="1:7" ht="15">
      <c r="A104" s="184" t="s">
        <v>14</v>
      </c>
      <c r="B104" s="184" t="s">
        <v>113</v>
      </c>
      <c r="C104" s="182" t="s">
        <v>45</v>
      </c>
      <c r="D104" s="71" t="s">
        <v>181</v>
      </c>
      <c r="E104" s="101">
        <v>6</v>
      </c>
      <c r="F104" s="101">
        <v>6</v>
      </c>
      <c r="G104" s="101">
        <v>6</v>
      </c>
    </row>
    <row r="105" spans="1:7" ht="15">
      <c r="A105" s="184" t="s">
        <v>367</v>
      </c>
      <c r="B105" s="184" t="s">
        <v>373</v>
      </c>
      <c r="C105" s="184" t="s">
        <v>45</v>
      </c>
      <c r="D105" s="71" t="s">
        <v>395</v>
      </c>
      <c r="E105" s="101">
        <v>173.5</v>
      </c>
      <c r="F105" s="101">
        <v>119.9</v>
      </c>
      <c r="G105" s="101">
        <v>167</v>
      </c>
    </row>
    <row r="106" spans="1:7" ht="15">
      <c r="A106" s="184"/>
      <c r="B106" s="184"/>
      <c r="C106" s="184"/>
      <c r="D106" s="71"/>
      <c r="E106" s="101"/>
      <c r="F106" s="101"/>
      <c r="G106" s="101"/>
    </row>
    <row r="107" spans="1:7" ht="30">
      <c r="A107" s="184"/>
      <c r="B107" s="184"/>
      <c r="C107" s="184"/>
      <c r="D107" s="29" t="s">
        <v>54</v>
      </c>
      <c r="E107" s="280">
        <f>E115+E109</f>
        <v>227.7</v>
      </c>
      <c r="F107" s="280">
        <f>F115+F109</f>
        <v>241.7</v>
      </c>
      <c r="G107" s="280">
        <f>G115+G109</f>
        <v>217.5</v>
      </c>
    </row>
    <row r="108" spans="1:7" ht="15">
      <c r="A108" s="184"/>
      <c r="B108" s="184"/>
      <c r="C108" s="184"/>
      <c r="D108" s="29"/>
      <c r="E108" s="280"/>
      <c r="F108" s="280"/>
      <c r="G108" s="280"/>
    </row>
    <row r="109" spans="1:7" ht="28.5">
      <c r="A109" s="184"/>
      <c r="B109" s="184"/>
      <c r="C109" s="184"/>
      <c r="D109" s="44" t="s">
        <v>375</v>
      </c>
      <c r="E109" s="280">
        <f>E110+E113</f>
        <v>112.2</v>
      </c>
      <c r="F109" s="280">
        <f>F110+F113</f>
        <v>126.4</v>
      </c>
      <c r="G109" s="280">
        <f>G110+G113</f>
        <v>125.7</v>
      </c>
    </row>
    <row r="110" spans="1:7" ht="28.5">
      <c r="A110" s="184"/>
      <c r="B110" s="184"/>
      <c r="C110" s="184"/>
      <c r="D110" s="237" t="s">
        <v>369</v>
      </c>
      <c r="E110" s="101">
        <f>E111+E112</f>
        <v>4.7</v>
      </c>
      <c r="F110" s="101">
        <f>F111+F112</f>
        <v>4.7</v>
      </c>
      <c r="G110" s="101">
        <f>G111+G112</f>
        <v>4.7</v>
      </c>
    </row>
    <row r="111" spans="1:7" ht="14.25">
      <c r="A111" s="184" t="s">
        <v>367</v>
      </c>
      <c r="B111" s="184" t="s">
        <v>372</v>
      </c>
      <c r="C111" s="184" t="s">
        <v>56</v>
      </c>
      <c r="D111" s="405" t="s">
        <v>371</v>
      </c>
      <c r="E111" s="242">
        <v>4.7</v>
      </c>
      <c r="F111" s="242">
        <v>4.7</v>
      </c>
      <c r="G111" s="242">
        <v>4.7</v>
      </c>
    </row>
    <row r="112" spans="1:7" ht="14.25">
      <c r="A112" s="184" t="s">
        <v>188</v>
      </c>
      <c r="B112" s="184" t="s">
        <v>113</v>
      </c>
      <c r="C112" s="184" t="s">
        <v>56</v>
      </c>
      <c r="D112" s="405" t="s">
        <v>370</v>
      </c>
      <c r="E112" s="242"/>
      <c r="F112" s="242"/>
      <c r="G112" s="242"/>
    </row>
    <row r="113" spans="1:7" ht="15">
      <c r="A113" s="184" t="s">
        <v>367</v>
      </c>
      <c r="B113" s="184" t="s">
        <v>373</v>
      </c>
      <c r="C113" s="184" t="s">
        <v>56</v>
      </c>
      <c r="D113" s="71" t="s">
        <v>395</v>
      </c>
      <c r="E113" s="101">
        <v>107.5</v>
      </c>
      <c r="F113" s="101">
        <v>121.7</v>
      </c>
      <c r="G113" s="101">
        <v>121</v>
      </c>
    </row>
    <row r="114" spans="1:7" ht="15">
      <c r="A114" s="184"/>
      <c r="B114" s="184"/>
      <c r="C114" s="184"/>
      <c r="D114" s="71"/>
      <c r="E114" s="287"/>
      <c r="F114" s="287"/>
      <c r="G114" s="287"/>
    </row>
    <row r="115" spans="1:7" ht="57">
      <c r="A115" s="184"/>
      <c r="B115" s="184"/>
      <c r="C115" s="184"/>
      <c r="D115" s="44" t="s">
        <v>93</v>
      </c>
      <c r="E115" s="285">
        <f>E116+E117+E118+E121</f>
        <v>115.5</v>
      </c>
      <c r="F115" s="285">
        <f>F116+F117+F118+F121</f>
        <v>115.3</v>
      </c>
      <c r="G115" s="285">
        <f>G116+G117+G118+G121</f>
        <v>91.80000000000001</v>
      </c>
    </row>
    <row r="116" spans="1:7" ht="15">
      <c r="A116" s="184" t="s">
        <v>14</v>
      </c>
      <c r="B116" s="184" t="s">
        <v>113</v>
      </c>
      <c r="C116" s="184" t="s">
        <v>56</v>
      </c>
      <c r="D116" s="71" t="s">
        <v>181</v>
      </c>
      <c r="E116" s="97">
        <v>31.2</v>
      </c>
      <c r="F116" s="97">
        <v>25.1</v>
      </c>
      <c r="G116" s="97">
        <v>11.2</v>
      </c>
    </row>
    <row r="117" spans="1:7" ht="15">
      <c r="A117" s="184" t="s">
        <v>14</v>
      </c>
      <c r="B117" s="184" t="s">
        <v>113</v>
      </c>
      <c r="C117" s="184" t="s">
        <v>56</v>
      </c>
      <c r="D117" s="71" t="s">
        <v>317</v>
      </c>
      <c r="E117" s="96">
        <v>13.2</v>
      </c>
      <c r="F117" s="96">
        <v>13.2</v>
      </c>
      <c r="G117" s="96">
        <v>16</v>
      </c>
    </row>
    <row r="118" spans="1:7" ht="28.5">
      <c r="A118" s="184"/>
      <c r="B118" s="184"/>
      <c r="C118" s="184"/>
      <c r="D118" s="237" t="s">
        <v>369</v>
      </c>
      <c r="E118" s="96">
        <f>E119+E120</f>
        <v>35</v>
      </c>
      <c r="F118" s="96">
        <f>F119+F120</f>
        <v>26.8</v>
      </c>
      <c r="G118" s="96">
        <f>G119+G120</f>
        <v>35</v>
      </c>
    </row>
    <row r="119" spans="1:7" ht="14.25">
      <c r="A119" s="184" t="s">
        <v>367</v>
      </c>
      <c r="B119" s="184" t="s">
        <v>372</v>
      </c>
      <c r="C119" s="184" t="s">
        <v>56</v>
      </c>
      <c r="D119" s="405" t="s">
        <v>371</v>
      </c>
      <c r="E119" s="242">
        <v>5</v>
      </c>
      <c r="F119" s="242">
        <v>3.8</v>
      </c>
      <c r="G119" s="242">
        <v>5</v>
      </c>
    </row>
    <row r="120" spans="1:7" ht="14.25">
      <c r="A120" s="184" t="s">
        <v>188</v>
      </c>
      <c r="B120" s="184" t="s">
        <v>113</v>
      </c>
      <c r="C120" s="184" t="s">
        <v>56</v>
      </c>
      <c r="D120" s="405" t="s">
        <v>370</v>
      </c>
      <c r="E120" s="242">
        <v>30</v>
      </c>
      <c r="F120" s="242">
        <v>23</v>
      </c>
      <c r="G120" s="242">
        <v>30</v>
      </c>
    </row>
    <row r="121" spans="1:7" ht="15">
      <c r="A121" s="184" t="s">
        <v>367</v>
      </c>
      <c r="B121" s="184" t="s">
        <v>373</v>
      </c>
      <c r="C121" s="184" t="s">
        <v>56</v>
      </c>
      <c r="D121" s="71" t="s">
        <v>395</v>
      </c>
      <c r="E121" s="101">
        <v>36.1</v>
      </c>
      <c r="F121" s="101">
        <v>50.2</v>
      </c>
      <c r="G121" s="101">
        <v>29.6</v>
      </c>
    </row>
    <row r="122" spans="1:7" ht="15">
      <c r="A122" s="184"/>
      <c r="B122" s="184"/>
      <c r="C122" s="184"/>
      <c r="D122" s="16"/>
      <c r="E122" s="5"/>
      <c r="F122" s="5"/>
      <c r="G122" s="5"/>
    </row>
    <row r="123" spans="1:7" ht="15.75">
      <c r="A123" s="191"/>
      <c r="B123" s="191"/>
      <c r="C123" s="191"/>
      <c r="D123" s="283" t="s">
        <v>306</v>
      </c>
      <c r="E123" s="284">
        <f>E125+E126+E129</f>
        <v>30.5</v>
      </c>
      <c r="F123" s="284">
        <f>F125+F126+F129</f>
        <v>36.9</v>
      </c>
      <c r="G123" s="284">
        <f>G125+G126+G129+G124</f>
        <v>283.3</v>
      </c>
    </row>
    <row r="124" spans="1:7" ht="15.75">
      <c r="A124" s="184" t="s">
        <v>14</v>
      </c>
      <c r="B124" s="184" t="s">
        <v>113</v>
      </c>
      <c r="C124" s="184"/>
      <c r="D124" s="71" t="s">
        <v>181</v>
      </c>
      <c r="E124" s="284"/>
      <c r="F124" s="284"/>
      <c r="G124" s="101">
        <v>242.3</v>
      </c>
    </row>
    <row r="125" spans="1:7" ht="15">
      <c r="A125" s="184" t="s">
        <v>14</v>
      </c>
      <c r="B125" s="184" t="s">
        <v>113</v>
      </c>
      <c r="C125" s="193"/>
      <c r="D125" s="71" t="s">
        <v>317</v>
      </c>
      <c r="E125" s="232"/>
      <c r="F125" s="232"/>
      <c r="G125" s="101">
        <v>16</v>
      </c>
    </row>
    <row r="126" spans="1:7" ht="28.5">
      <c r="A126" s="184"/>
      <c r="B126" s="184"/>
      <c r="C126" s="184"/>
      <c r="D126" s="237" t="s">
        <v>369</v>
      </c>
      <c r="E126" s="96">
        <f>E127+E128</f>
        <v>0</v>
      </c>
      <c r="F126" s="96">
        <f>F127+F128</f>
        <v>1.1</v>
      </c>
      <c r="G126" s="96">
        <f>G127+G128</f>
        <v>0</v>
      </c>
    </row>
    <row r="127" spans="1:7" ht="15">
      <c r="A127" s="184" t="s">
        <v>367</v>
      </c>
      <c r="B127" s="184" t="s">
        <v>372</v>
      </c>
      <c r="C127" s="184"/>
      <c r="D127" s="405" t="s">
        <v>371</v>
      </c>
      <c r="E127" s="232"/>
      <c r="F127" s="232"/>
      <c r="G127" s="101"/>
    </row>
    <row r="128" spans="1:7" ht="15">
      <c r="A128" s="184" t="s">
        <v>188</v>
      </c>
      <c r="B128" s="184" t="s">
        <v>113</v>
      </c>
      <c r="C128" s="184"/>
      <c r="D128" s="405" t="s">
        <v>370</v>
      </c>
      <c r="E128" s="232"/>
      <c r="F128" s="232">
        <v>1.1</v>
      </c>
      <c r="G128" s="101"/>
    </row>
    <row r="129" spans="1:7" ht="15">
      <c r="A129" s="184" t="s">
        <v>367</v>
      </c>
      <c r="B129" s="184" t="s">
        <v>373</v>
      </c>
      <c r="C129" s="184"/>
      <c r="D129" s="71" t="s">
        <v>395</v>
      </c>
      <c r="E129" s="101">
        <v>30.5</v>
      </c>
      <c r="F129" s="101">
        <v>35.8</v>
      </c>
      <c r="G129" s="101">
        <v>25</v>
      </c>
    </row>
    <row r="130" spans="1:7" ht="15">
      <c r="A130" s="184"/>
      <c r="B130" s="184"/>
      <c r="C130" s="184"/>
      <c r="D130" s="71"/>
      <c r="E130" s="101"/>
      <c r="F130" s="101"/>
      <c r="G130" s="101"/>
    </row>
    <row r="131" spans="1:7" ht="15.75">
      <c r="A131" s="287"/>
      <c r="B131" s="287"/>
      <c r="C131" s="287"/>
      <c r="D131" s="283" t="s">
        <v>341</v>
      </c>
      <c r="E131" s="284">
        <f aca="true" t="shared" si="0" ref="E131:G132">E132</f>
        <v>1240.5</v>
      </c>
      <c r="F131" s="284">
        <f t="shared" si="0"/>
        <v>1286.3</v>
      </c>
      <c r="G131" s="284">
        <f t="shared" si="0"/>
        <v>2029.2</v>
      </c>
    </row>
    <row r="132" spans="1:7" ht="15.75">
      <c r="A132" s="287"/>
      <c r="B132" s="287"/>
      <c r="C132" s="287"/>
      <c r="D132" s="142" t="s">
        <v>317</v>
      </c>
      <c r="E132" s="66">
        <f t="shared" si="0"/>
        <v>1240.5</v>
      </c>
      <c r="F132" s="66">
        <f t="shared" si="0"/>
        <v>1286.3</v>
      </c>
      <c r="G132" s="66">
        <f t="shared" si="0"/>
        <v>2029.2</v>
      </c>
    </row>
    <row r="133" spans="1:7" ht="30">
      <c r="A133" s="184" t="s">
        <v>193</v>
      </c>
      <c r="B133" s="184" t="s">
        <v>259</v>
      </c>
      <c r="C133" s="184"/>
      <c r="D133" s="243" t="s">
        <v>356</v>
      </c>
      <c r="E133" s="96">
        <v>1240.5</v>
      </c>
      <c r="F133" s="96">
        <v>1286.3</v>
      </c>
      <c r="G133" s="96">
        <v>2029.2</v>
      </c>
    </row>
    <row r="134" spans="1:7" ht="15">
      <c r="A134" s="200"/>
      <c r="B134" s="193"/>
      <c r="C134" s="193"/>
      <c r="D134" s="71"/>
      <c r="E134" s="232"/>
      <c r="F134" s="232"/>
      <c r="G134" s="101"/>
    </row>
    <row r="135" spans="1:7" ht="15.75">
      <c r="A135" s="191"/>
      <c r="B135" s="191"/>
      <c r="C135" s="191"/>
      <c r="D135" s="142" t="s">
        <v>181</v>
      </c>
      <c r="E135" s="74">
        <f>E136</f>
        <v>50</v>
      </c>
      <c r="F135" s="74">
        <f>F136</f>
        <v>50</v>
      </c>
      <c r="G135" s="74">
        <f>G136</f>
        <v>50</v>
      </c>
    </row>
    <row r="136" spans="1:7" ht="14.25">
      <c r="A136" s="191" t="s">
        <v>191</v>
      </c>
      <c r="B136" s="191" t="s">
        <v>250</v>
      </c>
      <c r="C136" s="191" t="s">
        <v>252</v>
      </c>
      <c r="D136" s="134" t="s">
        <v>182</v>
      </c>
      <c r="E136" s="108">
        <v>50</v>
      </c>
      <c r="F136" s="108">
        <v>50</v>
      </c>
      <c r="G136" s="108">
        <v>50</v>
      </c>
    </row>
    <row r="137" spans="1:7" ht="15.75">
      <c r="A137" s="191"/>
      <c r="B137" s="191"/>
      <c r="C137" s="191"/>
      <c r="D137" s="142"/>
      <c r="E137" s="5"/>
      <c r="F137" s="5"/>
      <c r="G137" s="5"/>
    </row>
    <row r="138" spans="1:7" ht="12.75">
      <c r="A138" s="287"/>
      <c r="B138" s="287"/>
      <c r="C138" s="287"/>
      <c r="D138" s="287"/>
      <c r="E138" s="287"/>
      <c r="F138" s="287"/>
      <c r="G138" s="287"/>
    </row>
    <row r="139" spans="1:7" ht="30">
      <c r="A139" s="287"/>
      <c r="B139" s="287"/>
      <c r="C139" s="287"/>
      <c r="D139" s="283" t="s">
        <v>425</v>
      </c>
      <c r="E139" s="284">
        <f>E141+E144</f>
        <v>8</v>
      </c>
      <c r="F139" s="284">
        <f>F141+F144</f>
        <v>50.6</v>
      </c>
      <c r="G139" s="284">
        <f>G141+G144</f>
        <v>211.8</v>
      </c>
    </row>
    <row r="140" spans="1:7" ht="12.75">
      <c r="A140" s="287"/>
      <c r="B140" s="287"/>
      <c r="C140" s="287"/>
      <c r="D140" s="287"/>
      <c r="E140" s="287"/>
      <c r="F140" s="287"/>
      <c r="G140" s="287"/>
    </row>
    <row r="141" spans="1:7" ht="15">
      <c r="A141" s="287"/>
      <c r="B141" s="287"/>
      <c r="C141" s="287"/>
      <c r="D141" s="29" t="s">
        <v>360</v>
      </c>
      <c r="E141" s="74">
        <f>E142</f>
        <v>8</v>
      </c>
      <c r="F141" s="74">
        <f>F142</f>
        <v>0</v>
      </c>
      <c r="G141" s="74">
        <f>G142</f>
        <v>101.8</v>
      </c>
    </row>
    <row r="142" spans="1:7" ht="15">
      <c r="A142" s="184" t="s">
        <v>367</v>
      </c>
      <c r="B142" s="184" t="s">
        <v>373</v>
      </c>
      <c r="C142" s="184" t="s">
        <v>44</v>
      </c>
      <c r="D142" s="71" t="s">
        <v>395</v>
      </c>
      <c r="E142" s="96">
        <v>8</v>
      </c>
      <c r="F142" s="96"/>
      <c r="G142" s="96">
        <v>101.8</v>
      </c>
    </row>
    <row r="143" spans="1:7" ht="12.75">
      <c r="A143" s="287"/>
      <c r="B143" s="287"/>
      <c r="C143" s="287"/>
      <c r="D143" s="287"/>
      <c r="E143" s="287"/>
      <c r="F143" s="287"/>
      <c r="G143" s="287"/>
    </row>
    <row r="144" spans="1:7" ht="30">
      <c r="A144" s="287"/>
      <c r="B144" s="287"/>
      <c r="C144" s="287"/>
      <c r="D144" s="29" t="s">
        <v>362</v>
      </c>
      <c r="E144" s="74">
        <f>E145+E148</f>
        <v>0</v>
      </c>
      <c r="F144" s="74">
        <f>F145+F148</f>
        <v>50.6</v>
      </c>
      <c r="G144" s="74">
        <f>G145+G148</f>
        <v>110</v>
      </c>
    </row>
    <row r="145" spans="1:7" ht="28.5">
      <c r="A145" s="184"/>
      <c r="B145" s="184"/>
      <c r="C145" s="184"/>
      <c r="D145" s="237" t="s">
        <v>369</v>
      </c>
      <c r="E145" s="96">
        <f>E146+E147</f>
        <v>0</v>
      </c>
      <c r="F145" s="96">
        <f>F146+F147</f>
        <v>28.1</v>
      </c>
      <c r="G145" s="96">
        <f>G146+G147</f>
        <v>0</v>
      </c>
    </row>
    <row r="146" spans="1:7" ht="14.25">
      <c r="A146" s="184" t="s">
        <v>367</v>
      </c>
      <c r="B146" s="184" t="s">
        <v>372</v>
      </c>
      <c r="C146" s="184" t="s">
        <v>53</v>
      </c>
      <c r="D146" s="405" t="s">
        <v>371</v>
      </c>
      <c r="E146" s="232"/>
      <c r="F146" s="232"/>
      <c r="G146" s="232"/>
    </row>
    <row r="147" spans="1:7" ht="14.25">
      <c r="A147" s="184" t="s">
        <v>188</v>
      </c>
      <c r="B147" s="184" t="s">
        <v>113</v>
      </c>
      <c r="C147" s="184" t="s">
        <v>53</v>
      </c>
      <c r="D147" s="405" t="s">
        <v>370</v>
      </c>
      <c r="E147" s="232"/>
      <c r="F147" s="232">
        <v>28.1</v>
      </c>
      <c r="G147" s="232"/>
    </row>
    <row r="148" spans="1:7" ht="15">
      <c r="A148" s="184" t="s">
        <v>367</v>
      </c>
      <c r="B148" s="184" t="s">
        <v>373</v>
      </c>
      <c r="C148" s="184" t="s">
        <v>53</v>
      </c>
      <c r="D148" s="71" t="s">
        <v>395</v>
      </c>
      <c r="E148" s="96"/>
      <c r="F148" s="96">
        <v>22.5</v>
      </c>
      <c r="G148" s="96">
        <v>110</v>
      </c>
    </row>
    <row r="149" spans="1:7" ht="12.75">
      <c r="A149" s="287"/>
      <c r="B149" s="287"/>
      <c r="C149" s="287"/>
      <c r="D149" s="287"/>
      <c r="E149" s="287"/>
      <c r="F149" s="287"/>
      <c r="G149" s="287"/>
    </row>
    <row r="150" spans="1:7" ht="12.75">
      <c r="A150" s="287"/>
      <c r="B150" s="287"/>
      <c r="C150" s="287"/>
      <c r="D150" s="287"/>
      <c r="E150" s="287"/>
      <c r="F150" s="287"/>
      <c r="G150" s="287"/>
    </row>
  </sheetData>
  <mergeCells count="18">
    <mergeCell ref="A10:G10"/>
    <mergeCell ref="A12:G12"/>
    <mergeCell ref="A14:B14"/>
    <mergeCell ref="C14:C15"/>
    <mergeCell ref="D14:D15"/>
    <mergeCell ref="E14:E15"/>
    <mergeCell ref="F14:F15"/>
    <mergeCell ref="G14:G15"/>
    <mergeCell ref="A11:G11"/>
    <mergeCell ref="D1:G1"/>
    <mergeCell ref="D2:G2"/>
    <mergeCell ref="D3:G3"/>
    <mergeCell ref="D4:G4"/>
    <mergeCell ref="A9:G9"/>
    <mergeCell ref="D5:G5"/>
    <mergeCell ref="D6:G6"/>
    <mergeCell ref="D7:G7"/>
    <mergeCell ref="A8:G8"/>
  </mergeCells>
  <printOptions/>
  <pageMargins left="0.5905511811023623" right="0.1968503937007874" top="0.196850393700787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5"/>
  <sheetViews>
    <sheetView workbookViewId="0" topLeftCell="A1">
      <selection activeCell="B319" sqref="B319"/>
    </sheetView>
  </sheetViews>
  <sheetFormatPr defaultColWidth="9.00390625" defaultRowHeight="12.75"/>
  <cols>
    <col min="1" max="1" width="4.75390625" style="0" bestFit="1" customWidth="1"/>
    <col min="3" max="3" width="5.875" style="0" bestFit="1" customWidth="1"/>
    <col min="4" max="4" width="41.25390625" style="0" customWidth="1"/>
    <col min="5" max="5" width="12.75390625" style="0" customWidth="1"/>
    <col min="6" max="6" width="11.00390625" style="0" customWidth="1"/>
    <col min="7" max="7" width="11.25390625" style="0" customWidth="1"/>
  </cols>
  <sheetData>
    <row r="1" spans="4:7" ht="12.75">
      <c r="D1" s="476" t="s">
        <v>391</v>
      </c>
      <c r="E1" s="476"/>
      <c r="F1" s="476"/>
      <c r="G1" s="476"/>
    </row>
    <row r="2" spans="4:7" ht="12.75">
      <c r="D2" s="477" t="s">
        <v>265</v>
      </c>
      <c r="E2" s="477"/>
      <c r="F2" s="477"/>
      <c r="G2" s="477"/>
    </row>
    <row r="3" spans="4:7" ht="12.75">
      <c r="D3" s="477" t="s">
        <v>266</v>
      </c>
      <c r="E3" s="477"/>
      <c r="F3" s="477"/>
      <c r="G3" s="477"/>
    </row>
    <row r="4" spans="4:7" ht="12.75">
      <c r="D4" s="477" t="s">
        <v>267</v>
      </c>
      <c r="E4" s="477"/>
      <c r="F4" s="477"/>
      <c r="G4" s="477"/>
    </row>
    <row r="5" spans="4:7" ht="12.75">
      <c r="D5" s="477" t="s">
        <v>293</v>
      </c>
      <c r="E5" s="477"/>
      <c r="F5" s="477"/>
      <c r="G5" s="477"/>
    </row>
    <row r="6" spans="4:7" ht="12.75">
      <c r="D6" s="477" t="s">
        <v>294</v>
      </c>
      <c r="E6" s="477"/>
      <c r="F6" s="477"/>
      <c r="G6" s="477"/>
    </row>
    <row r="7" spans="4:7" ht="12.75">
      <c r="D7" s="477" t="s">
        <v>452</v>
      </c>
      <c r="E7" s="477"/>
      <c r="F7" s="477"/>
      <c r="G7" s="477"/>
    </row>
    <row r="8" spans="1:7" ht="18">
      <c r="A8" s="471"/>
      <c r="B8" s="471"/>
      <c r="C8" s="471"/>
      <c r="D8" s="471"/>
      <c r="E8" s="471"/>
      <c r="F8" s="471"/>
      <c r="G8" s="471"/>
    </row>
    <row r="9" spans="1:7" ht="16.5">
      <c r="A9" s="478" t="s">
        <v>0</v>
      </c>
      <c r="B9" s="478"/>
      <c r="C9" s="478"/>
      <c r="D9" s="478"/>
      <c r="E9" s="478"/>
      <c r="F9" s="478"/>
      <c r="G9" s="478"/>
    </row>
    <row r="10" spans="1:7" ht="16.5">
      <c r="A10" s="478" t="s">
        <v>1</v>
      </c>
      <c r="B10" s="478"/>
      <c r="C10" s="478"/>
      <c r="D10" s="478"/>
      <c r="E10" s="478"/>
      <c r="F10" s="478"/>
      <c r="G10" s="478"/>
    </row>
    <row r="11" spans="1:7" ht="15.75" customHeight="1">
      <c r="A11" s="475" t="s">
        <v>377</v>
      </c>
      <c r="B11" s="475"/>
      <c r="C11" s="475"/>
      <c r="D11" s="475"/>
      <c r="E11" s="475"/>
      <c r="F11" s="475"/>
      <c r="G11" s="475"/>
    </row>
    <row r="12" spans="1:7" ht="15.75">
      <c r="A12" s="481" t="s">
        <v>319</v>
      </c>
      <c r="B12" s="481"/>
      <c r="C12" s="481"/>
      <c r="D12" s="481"/>
      <c r="E12" s="481"/>
      <c r="F12" s="481"/>
      <c r="G12" s="481"/>
    </row>
    <row r="13" spans="1:7" ht="15">
      <c r="A13" s="164"/>
      <c r="B13" s="164"/>
      <c r="C13" s="164"/>
      <c r="D13" s="164"/>
      <c r="E13" s="164"/>
      <c r="F13" s="164"/>
      <c r="G13" s="170" t="s">
        <v>200</v>
      </c>
    </row>
    <row r="14" spans="1:7" ht="12.75">
      <c r="A14" s="470" t="s">
        <v>2</v>
      </c>
      <c r="B14" s="470"/>
      <c r="C14" s="470" t="s">
        <v>34</v>
      </c>
      <c r="D14" s="470" t="s">
        <v>35</v>
      </c>
      <c r="E14" s="473" t="s">
        <v>296</v>
      </c>
      <c r="F14" s="473" t="s">
        <v>297</v>
      </c>
      <c r="G14" s="470" t="s">
        <v>392</v>
      </c>
    </row>
    <row r="15" spans="1:7" ht="25.5">
      <c r="A15" s="3" t="s">
        <v>3</v>
      </c>
      <c r="B15" s="2" t="s">
        <v>4</v>
      </c>
      <c r="C15" s="470"/>
      <c r="D15" s="470"/>
      <c r="E15" s="474"/>
      <c r="F15" s="474"/>
      <c r="G15" s="470"/>
    </row>
    <row r="16" spans="1:7" ht="15.75">
      <c r="A16" s="58"/>
      <c r="B16" s="57"/>
      <c r="C16" s="57"/>
      <c r="D16" s="168" t="s">
        <v>199</v>
      </c>
      <c r="E16" s="411">
        <f>E18</f>
        <v>91001.79999999999</v>
      </c>
      <c r="F16" s="411">
        <f>F18</f>
        <v>99400.20000000001</v>
      </c>
      <c r="G16" s="411">
        <f>G18</f>
        <v>102916.6</v>
      </c>
    </row>
    <row r="17" spans="1:8" ht="15.75">
      <c r="A17" s="58"/>
      <c r="B17" s="57"/>
      <c r="C17" s="57"/>
      <c r="D17" s="146" t="s">
        <v>5</v>
      </c>
      <c r="E17" s="145"/>
      <c r="F17" s="145"/>
      <c r="G17" s="145"/>
      <c r="H17" s="226"/>
    </row>
    <row r="18" spans="1:7" ht="30" hidden="1">
      <c r="A18" s="152"/>
      <c r="B18" s="152"/>
      <c r="C18" s="152"/>
      <c r="D18" s="169" t="s">
        <v>241</v>
      </c>
      <c r="E18" s="217">
        <f>E20+E33+E46+E57+E70+E79+E92+E105+E119+E130+E141+E154+E161+E174+E187+E196+E210+E223+E236+E289+E294</f>
        <v>91001.79999999999</v>
      </c>
      <c r="F18" s="217">
        <f>F20+F33+F46+F57+F70+F79+F92+F105+F119+F130+F141+F154+F161+F174+F187+F196+F210+F223+F236+F289+F294</f>
        <v>99400.20000000001</v>
      </c>
      <c r="G18" s="217">
        <f>G20+G33+G46+G57+G70+G79+G92+G105+G119+G130+G141+G154+G161+G174+G187+G196+G210+G223+G236+G289+G294+G300</f>
        <v>102916.6</v>
      </c>
    </row>
    <row r="19" spans="1:7" ht="15" hidden="1">
      <c r="A19" s="8"/>
      <c r="B19" s="8"/>
      <c r="C19" s="8"/>
      <c r="D19" s="286" t="s">
        <v>5</v>
      </c>
      <c r="E19" s="10"/>
      <c r="F19" s="10"/>
      <c r="G19" s="10"/>
    </row>
    <row r="20" spans="1:7" ht="15.75">
      <c r="A20" s="12"/>
      <c r="B20" s="11"/>
      <c r="C20" s="11"/>
      <c r="D20" s="252" t="s">
        <v>18</v>
      </c>
      <c r="E20" s="253">
        <f>E22+E26+E27+E29+E31</f>
        <v>12045.2</v>
      </c>
      <c r="F20" s="253">
        <f>F22+F26+F27+F29+F31</f>
        <v>12463.2</v>
      </c>
      <c r="G20" s="253">
        <f>G22+G26+G27+G29+G31</f>
        <v>13704.399999999998</v>
      </c>
    </row>
    <row r="21" spans="1:7" ht="12.75">
      <c r="A21" s="287"/>
      <c r="B21" s="287"/>
      <c r="C21" s="287"/>
      <c r="D21" s="286" t="s">
        <v>5</v>
      </c>
      <c r="E21" s="287"/>
      <c r="F21" s="287"/>
      <c r="G21" s="287"/>
    </row>
    <row r="22" spans="1:7" ht="15">
      <c r="A22" s="184"/>
      <c r="B22" s="184"/>
      <c r="C22" s="184"/>
      <c r="D22" s="81" t="s">
        <v>120</v>
      </c>
      <c r="E22" s="98">
        <f>E23+E24</f>
        <v>4039.9</v>
      </c>
      <c r="F22" s="98">
        <f>F23+F24</f>
        <v>4082</v>
      </c>
      <c r="G22" s="98">
        <f>G23+G24</f>
        <v>4306</v>
      </c>
    </row>
    <row r="23" spans="1:7" ht="12.75">
      <c r="A23" s="184" t="s">
        <v>16</v>
      </c>
      <c r="B23" s="184" t="s">
        <v>139</v>
      </c>
      <c r="C23" s="184" t="s">
        <v>11</v>
      </c>
      <c r="D23" s="228" t="s">
        <v>140</v>
      </c>
      <c r="E23" s="240">
        <v>2196.9</v>
      </c>
      <c r="F23" s="240">
        <v>2239</v>
      </c>
      <c r="G23" s="240">
        <v>2221.3</v>
      </c>
    </row>
    <row r="24" spans="1:7" ht="12.75">
      <c r="A24" s="184" t="s">
        <v>16</v>
      </c>
      <c r="B24" s="184" t="s">
        <v>118</v>
      </c>
      <c r="C24" s="184" t="s">
        <v>11</v>
      </c>
      <c r="D24" s="241" t="s">
        <v>142</v>
      </c>
      <c r="E24" s="240">
        <v>1843</v>
      </c>
      <c r="F24" s="240">
        <v>1843</v>
      </c>
      <c r="G24" s="240">
        <v>2084.7</v>
      </c>
    </row>
    <row r="25" spans="1:7" ht="14.25">
      <c r="A25" s="184"/>
      <c r="B25" s="184"/>
      <c r="C25" s="184"/>
      <c r="D25" s="114"/>
      <c r="E25" s="97"/>
      <c r="F25" s="97"/>
      <c r="G25" s="97"/>
    </row>
    <row r="26" spans="1:7" ht="14.25">
      <c r="A26" s="184" t="s">
        <v>16</v>
      </c>
      <c r="B26" s="184" t="s">
        <v>118</v>
      </c>
      <c r="C26" s="184" t="s">
        <v>11</v>
      </c>
      <c r="D26" s="209" t="s">
        <v>291</v>
      </c>
      <c r="E26" s="97">
        <v>1260</v>
      </c>
      <c r="F26" s="97">
        <v>1286.4</v>
      </c>
      <c r="G26" s="97">
        <v>1434</v>
      </c>
    </row>
    <row r="27" spans="1:7" ht="15">
      <c r="A27" s="184" t="s">
        <v>454</v>
      </c>
      <c r="B27" s="184" t="s">
        <v>455</v>
      </c>
      <c r="C27" s="184" t="s">
        <v>11</v>
      </c>
      <c r="D27" s="82" t="s">
        <v>33</v>
      </c>
      <c r="E27" s="98">
        <v>2387.4</v>
      </c>
      <c r="F27" s="98">
        <v>2582.4</v>
      </c>
      <c r="G27" s="98">
        <v>2614.9</v>
      </c>
    </row>
    <row r="28" spans="1:7" ht="15">
      <c r="A28" s="184"/>
      <c r="B28" s="184"/>
      <c r="C28" s="184"/>
      <c r="D28" s="18"/>
      <c r="E28" s="92"/>
      <c r="F28" s="92"/>
      <c r="G28" s="92"/>
    </row>
    <row r="29" spans="1:7" ht="15">
      <c r="A29" s="184" t="s">
        <v>19</v>
      </c>
      <c r="B29" s="184" t="s">
        <v>126</v>
      </c>
      <c r="C29" s="184" t="s">
        <v>11</v>
      </c>
      <c r="D29" s="71" t="s">
        <v>20</v>
      </c>
      <c r="E29" s="101">
        <v>667.7</v>
      </c>
      <c r="F29" s="101">
        <v>757.7</v>
      </c>
      <c r="G29" s="101">
        <v>1068.8</v>
      </c>
    </row>
    <row r="30" spans="1:7" ht="15">
      <c r="A30" s="184"/>
      <c r="B30" s="184"/>
      <c r="C30" s="184"/>
      <c r="D30" s="71"/>
      <c r="E30" s="101"/>
      <c r="F30" s="101"/>
      <c r="G30" s="101"/>
    </row>
    <row r="31" spans="1:7" ht="15">
      <c r="A31" s="184" t="s">
        <v>367</v>
      </c>
      <c r="B31" s="184" t="s">
        <v>368</v>
      </c>
      <c r="C31" s="184" t="s">
        <v>11</v>
      </c>
      <c r="D31" s="81" t="s">
        <v>363</v>
      </c>
      <c r="E31" s="101">
        <v>3690.2</v>
      </c>
      <c r="F31" s="101">
        <v>3754.7</v>
      </c>
      <c r="G31" s="101">
        <v>4280.7</v>
      </c>
    </row>
    <row r="32" spans="1:7" ht="12.75">
      <c r="A32" s="287"/>
      <c r="B32" s="287"/>
      <c r="C32" s="287"/>
      <c r="D32" s="287"/>
      <c r="E32" s="287"/>
      <c r="F32" s="287"/>
      <c r="G32" s="287"/>
    </row>
    <row r="33" spans="1:7" ht="30">
      <c r="A33" s="191"/>
      <c r="B33" s="191"/>
      <c r="C33" s="191"/>
      <c r="D33" s="258" t="s">
        <v>22</v>
      </c>
      <c r="E33" s="259">
        <f>E35+E39+E40+E42+E44</f>
        <v>4325.599999999999</v>
      </c>
      <c r="F33" s="259">
        <f>F35+F39+F40+F42+F44</f>
        <v>4416.7</v>
      </c>
      <c r="G33" s="259">
        <f>G35+G39+G40+G42+G44</f>
        <v>4095.8999999999996</v>
      </c>
    </row>
    <row r="34" spans="1:7" ht="12.75">
      <c r="A34" s="287"/>
      <c r="B34" s="287"/>
      <c r="C34" s="287"/>
      <c r="D34" s="286" t="s">
        <v>5</v>
      </c>
      <c r="E34" s="287"/>
      <c r="F34" s="287"/>
      <c r="G34" s="287"/>
    </row>
    <row r="35" spans="1:7" ht="15">
      <c r="A35" s="184"/>
      <c r="B35" s="184"/>
      <c r="C35" s="184"/>
      <c r="D35" s="81" t="s">
        <v>120</v>
      </c>
      <c r="E35" s="53">
        <v>1591</v>
      </c>
      <c r="F35" s="53">
        <v>1617.4</v>
      </c>
      <c r="G35" s="53">
        <f>G36+G37</f>
        <v>1300.4</v>
      </c>
    </row>
    <row r="36" spans="1:7" ht="12.75">
      <c r="A36" s="184" t="s">
        <v>16</v>
      </c>
      <c r="B36" s="184" t="s">
        <v>139</v>
      </c>
      <c r="C36" s="184" t="s">
        <v>23</v>
      </c>
      <c r="D36" s="228" t="s">
        <v>140</v>
      </c>
      <c r="E36" s="228"/>
      <c r="F36" s="228"/>
      <c r="G36" s="242">
        <v>670.8</v>
      </c>
    </row>
    <row r="37" spans="1:7" ht="12.75">
      <c r="A37" s="184" t="s">
        <v>16</v>
      </c>
      <c r="B37" s="184" t="s">
        <v>118</v>
      </c>
      <c r="C37" s="184" t="s">
        <v>23</v>
      </c>
      <c r="D37" s="228" t="s">
        <v>142</v>
      </c>
      <c r="E37" s="228"/>
      <c r="F37" s="228"/>
      <c r="G37" s="240">
        <v>629.6</v>
      </c>
    </row>
    <row r="38" spans="1:7" ht="14.25">
      <c r="A38" s="184"/>
      <c r="B38" s="184"/>
      <c r="C38" s="184"/>
      <c r="D38" s="62"/>
      <c r="E38" s="49"/>
      <c r="F38" s="49"/>
      <c r="G38" s="49"/>
    </row>
    <row r="39" spans="1:7" ht="14.25">
      <c r="A39" s="184" t="s">
        <v>16</v>
      </c>
      <c r="B39" s="184" t="s">
        <v>118</v>
      </c>
      <c r="C39" s="184" t="s">
        <v>23</v>
      </c>
      <c r="D39" s="81" t="s">
        <v>302</v>
      </c>
      <c r="E39" s="97">
        <v>431</v>
      </c>
      <c r="F39" s="97">
        <v>431</v>
      </c>
      <c r="G39" s="97">
        <v>433.1</v>
      </c>
    </row>
    <row r="40" spans="1:7" ht="15">
      <c r="A40" s="184" t="s">
        <v>454</v>
      </c>
      <c r="B40" s="184" t="s">
        <v>455</v>
      </c>
      <c r="C40" s="184" t="s">
        <v>23</v>
      </c>
      <c r="D40" s="82" t="s">
        <v>33</v>
      </c>
      <c r="E40" s="92">
        <v>816.6</v>
      </c>
      <c r="F40" s="92">
        <v>832.6</v>
      </c>
      <c r="G40" s="92">
        <v>789.7</v>
      </c>
    </row>
    <row r="41" spans="1:7" ht="15">
      <c r="A41" s="184"/>
      <c r="B41" s="184"/>
      <c r="C41" s="184"/>
      <c r="D41" s="82"/>
      <c r="E41" s="5"/>
      <c r="F41" s="5"/>
      <c r="G41" s="5"/>
    </row>
    <row r="42" spans="1:7" ht="15">
      <c r="A42" s="184" t="s">
        <v>19</v>
      </c>
      <c r="B42" s="184" t="s">
        <v>126</v>
      </c>
      <c r="C42" s="184" t="s">
        <v>23</v>
      </c>
      <c r="D42" s="71" t="s">
        <v>20</v>
      </c>
      <c r="E42" s="101">
        <v>228.2</v>
      </c>
      <c r="F42" s="101">
        <v>259</v>
      </c>
      <c r="G42" s="101">
        <v>280</v>
      </c>
    </row>
    <row r="43" spans="1:7" ht="15">
      <c r="A43" s="184"/>
      <c r="B43" s="184"/>
      <c r="C43" s="184"/>
      <c r="D43" s="71"/>
      <c r="E43" s="101"/>
      <c r="F43" s="101"/>
      <c r="G43" s="101"/>
    </row>
    <row r="44" spans="1:7" ht="15">
      <c r="A44" s="184" t="s">
        <v>367</v>
      </c>
      <c r="B44" s="184" t="s">
        <v>368</v>
      </c>
      <c r="C44" s="184" t="s">
        <v>23</v>
      </c>
      <c r="D44" s="81" t="s">
        <v>363</v>
      </c>
      <c r="E44" s="101">
        <v>1258.8</v>
      </c>
      <c r="F44" s="101">
        <v>1276.7</v>
      </c>
      <c r="G44" s="101">
        <v>1292.7</v>
      </c>
    </row>
    <row r="45" spans="1:7" ht="12.75">
      <c r="A45" s="287"/>
      <c r="B45" s="287"/>
      <c r="C45" s="287"/>
      <c r="D45" s="287"/>
      <c r="E45" s="287"/>
      <c r="F45" s="287"/>
      <c r="G45" s="287"/>
    </row>
    <row r="46" spans="1:7" ht="15">
      <c r="A46" s="172"/>
      <c r="B46" s="172"/>
      <c r="C46" s="172"/>
      <c r="D46" s="260" t="s">
        <v>82</v>
      </c>
      <c r="E46" s="261">
        <f>E48+E52+E53+E55</f>
        <v>1620.4000000000003</v>
      </c>
      <c r="F46" s="261">
        <f>F48+F52+F53+F55</f>
        <v>1606.4000000000003</v>
      </c>
      <c r="G46" s="261">
        <f>G48+G52+G53+G55</f>
        <v>1597.6000000000004</v>
      </c>
    </row>
    <row r="47" spans="1:7" ht="12.75">
      <c r="A47" s="287"/>
      <c r="B47" s="287"/>
      <c r="C47" s="287"/>
      <c r="D47" s="286" t="s">
        <v>5</v>
      </c>
      <c r="E47" s="287"/>
      <c r="F47" s="287"/>
      <c r="G47" s="287"/>
    </row>
    <row r="48" spans="1:7" ht="15">
      <c r="A48" s="184"/>
      <c r="B48" s="184"/>
      <c r="C48" s="184"/>
      <c r="D48" s="81" t="s">
        <v>285</v>
      </c>
      <c r="E48" s="94">
        <v>1419.4</v>
      </c>
      <c r="F48" s="94">
        <v>1405.4</v>
      </c>
      <c r="G48" s="94">
        <f>G49+G50</f>
        <v>1396.1000000000001</v>
      </c>
    </row>
    <row r="49" spans="1:7" ht="12.75">
      <c r="A49" s="184" t="s">
        <v>16</v>
      </c>
      <c r="B49" s="184" t="s">
        <v>139</v>
      </c>
      <c r="C49" s="184" t="s">
        <v>51</v>
      </c>
      <c r="D49" s="228" t="s">
        <v>129</v>
      </c>
      <c r="E49" s="240"/>
      <c r="F49" s="240"/>
      <c r="G49" s="240">
        <v>1328.9</v>
      </c>
    </row>
    <row r="50" spans="1:7" ht="12.75">
      <c r="A50" s="184" t="s">
        <v>16</v>
      </c>
      <c r="B50" s="184" t="s">
        <v>118</v>
      </c>
      <c r="C50" s="184" t="s">
        <v>51</v>
      </c>
      <c r="D50" s="228" t="s">
        <v>142</v>
      </c>
      <c r="E50" s="240"/>
      <c r="F50" s="240"/>
      <c r="G50" s="240">
        <v>67.2</v>
      </c>
    </row>
    <row r="51" spans="1:7" ht="14.25">
      <c r="A51" s="184"/>
      <c r="B51" s="184"/>
      <c r="C51" s="184"/>
      <c r="D51" s="62"/>
      <c r="E51" s="107"/>
      <c r="F51" s="107"/>
      <c r="G51" s="107"/>
    </row>
    <row r="52" spans="1:7" ht="15">
      <c r="A52" s="184" t="s">
        <v>16</v>
      </c>
      <c r="B52" s="184" t="s">
        <v>118</v>
      </c>
      <c r="C52" s="184" t="s">
        <v>23</v>
      </c>
      <c r="D52" s="81" t="s">
        <v>302</v>
      </c>
      <c r="E52" s="94">
        <v>68.9</v>
      </c>
      <c r="F52" s="94">
        <v>68.9</v>
      </c>
      <c r="G52" s="94">
        <v>68.9</v>
      </c>
    </row>
    <row r="53" spans="1:7" ht="15">
      <c r="A53" s="184" t="s">
        <v>454</v>
      </c>
      <c r="B53" s="184" t="s">
        <v>455</v>
      </c>
      <c r="C53" s="184" t="s">
        <v>51</v>
      </c>
      <c r="D53" s="82" t="s">
        <v>33</v>
      </c>
      <c r="E53" s="94">
        <v>74.7</v>
      </c>
      <c r="F53" s="94">
        <v>74.7</v>
      </c>
      <c r="G53" s="94">
        <v>74.7</v>
      </c>
    </row>
    <row r="54" spans="1:7" ht="15">
      <c r="A54" s="184"/>
      <c r="B54" s="184"/>
      <c r="C54" s="184"/>
      <c r="D54" s="82"/>
      <c r="E54" s="94"/>
      <c r="F54" s="94"/>
      <c r="G54" s="94"/>
    </row>
    <row r="55" spans="1:7" ht="15">
      <c r="A55" s="184" t="s">
        <v>367</v>
      </c>
      <c r="B55" s="184" t="s">
        <v>368</v>
      </c>
      <c r="C55" s="184" t="s">
        <v>51</v>
      </c>
      <c r="D55" s="81" t="s">
        <v>363</v>
      </c>
      <c r="E55" s="94">
        <v>57.4</v>
      </c>
      <c r="F55" s="94">
        <v>57.4</v>
      </c>
      <c r="G55" s="94">
        <v>57.9</v>
      </c>
    </row>
    <row r="56" spans="1:7" ht="12.75">
      <c r="A56" s="287"/>
      <c r="B56" s="287"/>
      <c r="C56" s="287"/>
      <c r="D56" s="287"/>
      <c r="E56" s="287"/>
      <c r="F56" s="287"/>
      <c r="G56" s="287"/>
    </row>
    <row r="57" spans="1:7" ht="15">
      <c r="A57" s="83"/>
      <c r="B57" s="83"/>
      <c r="C57" s="83"/>
      <c r="D57" s="260" t="s">
        <v>83</v>
      </c>
      <c r="E57" s="264">
        <f>E59+E63+E64+E66+E68</f>
        <v>1981.7</v>
      </c>
      <c r="F57" s="264">
        <f>F59+F63+F64+F66+F68</f>
        <v>1947.3</v>
      </c>
      <c r="G57" s="264">
        <f>G59+G63+G64+G66+G68</f>
        <v>1801.4999999999998</v>
      </c>
    </row>
    <row r="58" spans="1:7" ht="12.75">
      <c r="A58" s="287"/>
      <c r="B58" s="287"/>
      <c r="C58" s="287"/>
      <c r="D58" s="286" t="s">
        <v>5</v>
      </c>
      <c r="E58" s="287"/>
      <c r="F58" s="287"/>
      <c r="G58" s="287"/>
    </row>
    <row r="59" spans="1:7" ht="15">
      <c r="A59" s="182"/>
      <c r="B59" s="182"/>
      <c r="C59" s="182"/>
      <c r="D59" s="81" t="s">
        <v>120</v>
      </c>
      <c r="E59" s="85">
        <v>847.4</v>
      </c>
      <c r="F59" s="85">
        <v>810.4</v>
      </c>
      <c r="G59" s="85">
        <f>G60+G61</f>
        <v>660.8</v>
      </c>
    </row>
    <row r="60" spans="1:7" ht="12.75">
      <c r="A60" s="182" t="s">
        <v>16</v>
      </c>
      <c r="B60" s="184" t="s">
        <v>139</v>
      </c>
      <c r="C60" s="182" t="s">
        <v>51</v>
      </c>
      <c r="D60" s="228" t="s">
        <v>129</v>
      </c>
      <c r="E60" s="240"/>
      <c r="F60" s="240"/>
      <c r="G60" s="240">
        <v>651.5</v>
      </c>
    </row>
    <row r="61" spans="1:7" ht="12.75">
      <c r="A61" s="184" t="s">
        <v>16</v>
      </c>
      <c r="B61" s="184" t="s">
        <v>118</v>
      </c>
      <c r="C61" s="184" t="s">
        <v>51</v>
      </c>
      <c r="D61" s="228" t="s">
        <v>142</v>
      </c>
      <c r="E61" s="240"/>
      <c r="F61" s="240"/>
      <c r="G61" s="240">
        <v>9.3</v>
      </c>
    </row>
    <row r="62" spans="1:7" ht="15">
      <c r="A62" s="184"/>
      <c r="B62" s="184"/>
      <c r="C62" s="184"/>
      <c r="D62" s="81"/>
      <c r="E62" s="34"/>
      <c r="F62" s="34"/>
      <c r="G62" s="34"/>
    </row>
    <row r="63" spans="1:7" ht="14.25">
      <c r="A63" s="184" t="s">
        <v>16</v>
      </c>
      <c r="B63" s="184" t="s">
        <v>118</v>
      </c>
      <c r="C63" s="184" t="s">
        <v>51</v>
      </c>
      <c r="D63" s="81" t="s">
        <v>302</v>
      </c>
      <c r="E63" s="95">
        <v>7</v>
      </c>
      <c r="F63" s="95">
        <v>7</v>
      </c>
      <c r="G63" s="95">
        <v>7</v>
      </c>
    </row>
    <row r="64" spans="1:7" ht="15">
      <c r="A64" s="184" t="s">
        <v>454</v>
      </c>
      <c r="B64" s="184" t="s">
        <v>455</v>
      </c>
      <c r="C64" s="184" t="s">
        <v>51</v>
      </c>
      <c r="D64" s="82" t="s">
        <v>33</v>
      </c>
      <c r="E64" s="92">
        <v>1091.6</v>
      </c>
      <c r="F64" s="92">
        <v>1091.6</v>
      </c>
      <c r="G64" s="92">
        <v>1091.6</v>
      </c>
    </row>
    <row r="65" spans="1:7" ht="15">
      <c r="A65" s="182"/>
      <c r="B65" s="182"/>
      <c r="C65" s="182"/>
      <c r="D65" s="33"/>
      <c r="E65" s="32"/>
      <c r="F65" s="32"/>
      <c r="G65" s="32"/>
    </row>
    <row r="66" spans="1:7" ht="15">
      <c r="A66" s="184" t="s">
        <v>19</v>
      </c>
      <c r="B66" s="184" t="s">
        <v>126</v>
      </c>
      <c r="C66" s="184" t="s">
        <v>51</v>
      </c>
      <c r="D66" s="71" t="s">
        <v>20</v>
      </c>
      <c r="E66" s="239" t="s">
        <v>312</v>
      </c>
      <c r="F66" s="239" t="s">
        <v>312</v>
      </c>
      <c r="G66" s="239" t="s">
        <v>313</v>
      </c>
    </row>
    <row r="67" spans="1:7" ht="15">
      <c r="A67" s="184"/>
      <c r="B67" s="184"/>
      <c r="C67" s="184"/>
      <c r="D67" s="71"/>
      <c r="E67" s="239"/>
      <c r="F67" s="239"/>
      <c r="G67" s="239"/>
    </row>
    <row r="68" spans="1:7" ht="15">
      <c r="A68" s="184" t="s">
        <v>367</v>
      </c>
      <c r="B68" s="184" t="s">
        <v>368</v>
      </c>
      <c r="C68" s="184" t="s">
        <v>51</v>
      </c>
      <c r="D68" s="81" t="s">
        <v>363</v>
      </c>
      <c r="E68" s="239" t="s">
        <v>364</v>
      </c>
      <c r="F68" s="239" t="s">
        <v>365</v>
      </c>
      <c r="G68" s="239" t="s">
        <v>366</v>
      </c>
    </row>
    <row r="69" spans="1:7" ht="15">
      <c r="A69" s="184"/>
      <c r="B69" s="194"/>
      <c r="C69" s="194"/>
      <c r="D69" s="18"/>
      <c r="E69" s="4"/>
      <c r="F69" s="4"/>
      <c r="G69" s="4"/>
    </row>
    <row r="70" spans="1:7" ht="30.75">
      <c r="A70" s="173"/>
      <c r="B70" s="173"/>
      <c r="C70" s="173"/>
      <c r="D70" s="258" t="s">
        <v>322</v>
      </c>
      <c r="E70" s="267">
        <f>E72+E76+E77</f>
        <v>44.4</v>
      </c>
      <c r="F70" s="267">
        <f>F72+F76+F77</f>
        <v>44.4</v>
      </c>
      <c r="G70" s="267">
        <f>G72+G76+G77</f>
        <v>46.8</v>
      </c>
    </row>
    <row r="71" spans="1:7" ht="12.75">
      <c r="A71" s="287"/>
      <c r="B71" s="287"/>
      <c r="C71" s="287"/>
      <c r="D71" s="286" t="s">
        <v>5</v>
      </c>
      <c r="E71" s="287"/>
      <c r="F71" s="287"/>
      <c r="G71" s="287"/>
    </row>
    <row r="72" spans="1:7" ht="15">
      <c r="A72" s="184" t="s">
        <v>14</v>
      </c>
      <c r="B72" s="184" t="s">
        <v>113</v>
      </c>
      <c r="C72" s="184" t="s">
        <v>24</v>
      </c>
      <c r="D72" s="81" t="s">
        <v>281</v>
      </c>
      <c r="E72" s="98">
        <v>19.2</v>
      </c>
      <c r="F72" s="98">
        <v>19.2</v>
      </c>
      <c r="G72" s="98">
        <f>G74+G73</f>
        <v>21.599999999999998</v>
      </c>
    </row>
    <row r="73" spans="1:7" ht="12.75">
      <c r="A73" s="184"/>
      <c r="B73" s="184"/>
      <c r="C73" s="184"/>
      <c r="D73" s="228" t="s">
        <v>129</v>
      </c>
      <c r="E73" s="240">
        <v>1.2</v>
      </c>
      <c r="F73" s="240">
        <v>1.2</v>
      </c>
      <c r="G73" s="240">
        <v>1.2</v>
      </c>
    </row>
    <row r="74" spans="1:7" ht="12.75">
      <c r="A74" s="184"/>
      <c r="B74" s="184"/>
      <c r="C74" s="184"/>
      <c r="D74" s="228" t="s">
        <v>142</v>
      </c>
      <c r="E74" s="242">
        <v>18</v>
      </c>
      <c r="F74" s="242">
        <v>18</v>
      </c>
      <c r="G74" s="240">
        <v>20.4</v>
      </c>
    </row>
    <row r="75" spans="1:7" ht="14.25">
      <c r="A75" s="184"/>
      <c r="B75" s="184"/>
      <c r="C75" s="184"/>
      <c r="D75" s="62"/>
      <c r="E75" s="240"/>
      <c r="F75" s="240"/>
      <c r="G75" s="240"/>
    </row>
    <row r="76" spans="1:7" ht="15">
      <c r="A76" s="184" t="s">
        <v>16</v>
      </c>
      <c r="B76" s="184" t="s">
        <v>118</v>
      </c>
      <c r="C76" s="193" t="s">
        <v>24</v>
      </c>
      <c r="D76" s="81" t="s">
        <v>302</v>
      </c>
      <c r="E76" s="98">
        <v>9.6</v>
      </c>
      <c r="F76" s="98">
        <v>9.6</v>
      </c>
      <c r="G76" s="98">
        <v>9.6</v>
      </c>
    </row>
    <row r="77" spans="1:7" ht="15">
      <c r="A77" s="184" t="s">
        <v>454</v>
      </c>
      <c r="B77" s="184" t="s">
        <v>455</v>
      </c>
      <c r="C77" s="184" t="s">
        <v>24</v>
      </c>
      <c r="D77" s="84" t="s">
        <v>29</v>
      </c>
      <c r="E77" s="101">
        <v>15.6</v>
      </c>
      <c r="F77" s="101">
        <v>15.6</v>
      </c>
      <c r="G77" s="101">
        <v>15.6</v>
      </c>
    </row>
    <row r="78" spans="1:7" ht="15">
      <c r="A78" s="184"/>
      <c r="B78" s="184"/>
      <c r="C78" s="184"/>
      <c r="D78" s="84"/>
      <c r="E78" s="101"/>
      <c r="F78" s="101"/>
      <c r="G78" s="101"/>
    </row>
    <row r="79" spans="1:7" ht="45">
      <c r="A79" s="173"/>
      <c r="B79" s="173"/>
      <c r="C79" s="173"/>
      <c r="D79" s="258" t="s">
        <v>25</v>
      </c>
      <c r="E79" s="267">
        <f>E81+E85+E86+E88+E90</f>
        <v>42.900000000000006</v>
      </c>
      <c r="F79" s="267">
        <f>F81+F85+F86+F88+F90</f>
        <v>70.80000000000001</v>
      </c>
      <c r="G79" s="267">
        <f>G81+G85+G86+G88+G90</f>
        <v>36.099999999999994</v>
      </c>
    </row>
    <row r="80" spans="1:7" ht="12.75">
      <c r="A80" s="287"/>
      <c r="B80" s="287"/>
      <c r="C80" s="287"/>
      <c r="D80" s="286" t="s">
        <v>5</v>
      </c>
      <c r="E80" s="287"/>
      <c r="F80" s="287"/>
      <c r="G80" s="287"/>
    </row>
    <row r="81" spans="1:7" ht="15">
      <c r="A81" s="173"/>
      <c r="B81" s="173"/>
      <c r="C81" s="173"/>
      <c r="D81" s="81" t="s">
        <v>120</v>
      </c>
      <c r="E81" s="92">
        <f>E82+E83</f>
        <v>6.2</v>
      </c>
      <c r="F81" s="92">
        <f>F82+F83</f>
        <v>42.2</v>
      </c>
      <c r="G81" s="92">
        <f>G82+G83</f>
        <v>5.3999999999999995</v>
      </c>
    </row>
    <row r="82" spans="1:7" ht="12.75">
      <c r="A82" s="184" t="s">
        <v>14</v>
      </c>
      <c r="B82" s="184" t="s">
        <v>113</v>
      </c>
      <c r="C82" s="184" t="s">
        <v>24</v>
      </c>
      <c r="D82" s="228" t="s">
        <v>129</v>
      </c>
      <c r="E82" s="240">
        <v>2.2</v>
      </c>
      <c r="F82" s="240">
        <v>38.2</v>
      </c>
      <c r="G82" s="240">
        <v>0.6</v>
      </c>
    </row>
    <row r="83" spans="1:7" ht="12.75">
      <c r="A83" s="184" t="s">
        <v>16</v>
      </c>
      <c r="B83" s="184" t="s">
        <v>17</v>
      </c>
      <c r="C83" s="184" t="s">
        <v>24</v>
      </c>
      <c r="D83" s="228" t="s">
        <v>142</v>
      </c>
      <c r="E83" s="242">
        <v>4</v>
      </c>
      <c r="F83" s="242">
        <v>4</v>
      </c>
      <c r="G83" s="240">
        <v>4.8</v>
      </c>
    </row>
    <row r="84" spans="1:7" ht="14.25">
      <c r="A84" s="184"/>
      <c r="B84" s="184"/>
      <c r="C84" s="184"/>
      <c r="D84" s="62"/>
      <c r="E84" s="107"/>
      <c r="F84" s="107"/>
      <c r="G84" s="107"/>
    </row>
    <row r="85" spans="1:7" ht="15">
      <c r="A85" s="184" t="s">
        <v>16</v>
      </c>
      <c r="B85" s="184" t="s">
        <v>17</v>
      </c>
      <c r="C85" s="184" t="s">
        <v>24</v>
      </c>
      <c r="D85" s="81" t="s">
        <v>302</v>
      </c>
      <c r="E85" s="246">
        <v>5.5</v>
      </c>
      <c r="F85" s="246">
        <v>5.5</v>
      </c>
      <c r="G85" s="246">
        <v>5.5</v>
      </c>
    </row>
    <row r="86" spans="1:7" ht="15">
      <c r="A86" s="184" t="s">
        <v>454</v>
      </c>
      <c r="B86" s="184" t="s">
        <v>455</v>
      </c>
      <c r="C86" s="184" t="s">
        <v>24</v>
      </c>
      <c r="D86" s="82" t="s">
        <v>33</v>
      </c>
      <c r="E86" s="101">
        <v>20</v>
      </c>
      <c r="F86" s="101">
        <v>12</v>
      </c>
      <c r="G86" s="101">
        <v>15</v>
      </c>
    </row>
    <row r="87" spans="1:7" ht="15">
      <c r="A87" s="184"/>
      <c r="B87" s="184"/>
      <c r="C87" s="184"/>
      <c r="D87" s="82"/>
      <c r="E87" s="61"/>
      <c r="F87" s="61"/>
      <c r="G87" s="61"/>
    </row>
    <row r="88" spans="1:7" ht="15">
      <c r="A88" s="184" t="s">
        <v>19</v>
      </c>
      <c r="B88" s="184" t="s">
        <v>126</v>
      </c>
      <c r="C88" s="184" t="s">
        <v>24</v>
      </c>
      <c r="D88" s="71" t="s">
        <v>20</v>
      </c>
      <c r="E88" s="101">
        <v>1</v>
      </c>
      <c r="F88" s="101">
        <v>1.2</v>
      </c>
      <c r="G88" s="101">
        <v>1.2</v>
      </c>
    </row>
    <row r="89" spans="1:7" ht="15">
      <c r="A89" s="184"/>
      <c r="B89" s="184"/>
      <c r="C89" s="184"/>
      <c r="D89" s="71"/>
      <c r="E89" s="101"/>
      <c r="F89" s="101"/>
      <c r="G89" s="101"/>
    </row>
    <row r="90" spans="1:7" ht="15">
      <c r="A90" s="184" t="s">
        <v>367</v>
      </c>
      <c r="B90" s="184" t="s">
        <v>368</v>
      </c>
      <c r="C90" s="184" t="s">
        <v>24</v>
      </c>
      <c r="D90" s="81" t="s">
        <v>363</v>
      </c>
      <c r="E90" s="101">
        <v>10.2</v>
      </c>
      <c r="F90" s="101">
        <v>9.9</v>
      </c>
      <c r="G90" s="101">
        <v>9</v>
      </c>
    </row>
    <row r="91" spans="1:7" ht="12.75">
      <c r="A91" s="287"/>
      <c r="B91" s="287"/>
      <c r="C91" s="287"/>
      <c r="D91" s="287"/>
      <c r="E91" s="287"/>
      <c r="F91" s="287"/>
      <c r="G91" s="287"/>
    </row>
    <row r="92" spans="1:7" ht="15">
      <c r="A92" s="184"/>
      <c r="B92" s="184"/>
      <c r="C92" s="184"/>
      <c r="D92" s="268" t="s">
        <v>26</v>
      </c>
      <c r="E92" s="267">
        <f>E94+E98+E99+E101+E103</f>
        <v>121.3</v>
      </c>
      <c r="F92" s="267">
        <f>F94+F98+F99+F101+F103</f>
        <v>131.4</v>
      </c>
      <c r="G92" s="267">
        <f>G94+G98+G99+G101+G103</f>
        <v>112.20000000000002</v>
      </c>
    </row>
    <row r="93" spans="1:7" ht="12.75">
      <c r="A93" s="287"/>
      <c r="B93" s="287"/>
      <c r="C93" s="287"/>
      <c r="D93" s="286" t="s">
        <v>5</v>
      </c>
      <c r="E93" s="287"/>
      <c r="F93" s="287"/>
      <c r="G93" s="287"/>
    </row>
    <row r="94" spans="1:7" ht="15">
      <c r="A94" s="184"/>
      <c r="B94" s="184"/>
      <c r="C94" s="184"/>
      <c r="D94" s="81" t="s">
        <v>120</v>
      </c>
      <c r="E94" s="92">
        <f>E95+E96</f>
        <v>40.4</v>
      </c>
      <c r="F94" s="92">
        <f>F95+F96</f>
        <v>40.4</v>
      </c>
      <c r="G94" s="92">
        <f>G95+G96</f>
        <v>18.8</v>
      </c>
    </row>
    <row r="95" spans="1:7" ht="14.25">
      <c r="A95" s="184" t="s">
        <v>16</v>
      </c>
      <c r="B95" s="184" t="s">
        <v>139</v>
      </c>
      <c r="C95" s="184" t="s">
        <v>27</v>
      </c>
      <c r="D95" s="86" t="s">
        <v>135</v>
      </c>
      <c r="E95" s="117">
        <v>16</v>
      </c>
      <c r="F95" s="117">
        <v>16</v>
      </c>
      <c r="G95" s="117"/>
    </row>
    <row r="96" spans="1:7" ht="14.25">
      <c r="A96" s="184" t="s">
        <v>16</v>
      </c>
      <c r="B96" s="184" t="s">
        <v>118</v>
      </c>
      <c r="C96" s="184" t="s">
        <v>27</v>
      </c>
      <c r="D96" s="62" t="s">
        <v>142</v>
      </c>
      <c r="E96" s="123">
        <v>24.4</v>
      </c>
      <c r="F96" s="123">
        <v>24.4</v>
      </c>
      <c r="G96" s="123">
        <v>18.8</v>
      </c>
    </row>
    <row r="97" spans="1:7" ht="14.25">
      <c r="A97" s="184"/>
      <c r="B97" s="184"/>
      <c r="C97" s="184"/>
      <c r="D97" s="62"/>
      <c r="E97" s="123"/>
      <c r="F97" s="123"/>
      <c r="G97" s="123"/>
    </row>
    <row r="98" spans="1:7" ht="14.25">
      <c r="A98" s="184" t="s">
        <v>16</v>
      </c>
      <c r="B98" s="184" t="s">
        <v>118</v>
      </c>
      <c r="C98" s="184" t="s">
        <v>27</v>
      </c>
      <c r="D98" s="81" t="s">
        <v>302</v>
      </c>
      <c r="E98" s="111">
        <v>5</v>
      </c>
      <c r="F98" s="111">
        <v>6</v>
      </c>
      <c r="G98" s="111">
        <v>5</v>
      </c>
    </row>
    <row r="99" spans="1:7" ht="15">
      <c r="A99" s="184" t="s">
        <v>454</v>
      </c>
      <c r="B99" s="184" t="s">
        <v>455</v>
      </c>
      <c r="C99" s="184" t="s">
        <v>27</v>
      </c>
      <c r="D99" s="82" t="s">
        <v>33</v>
      </c>
      <c r="E99" s="92">
        <v>12.6</v>
      </c>
      <c r="F99" s="92">
        <v>20.6</v>
      </c>
      <c r="G99" s="92">
        <v>17.6</v>
      </c>
    </row>
    <row r="100" spans="1:7" ht="15">
      <c r="A100" s="184"/>
      <c r="B100" s="184"/>
      <c r="C100" s="184"/>
      <c r="D100" s="82"/>
      <c r="E100" s="92"/>
      <c r="F100" s="92"/>
      <c r="G100" s="92"/>
    </row>
    <row r="101" spans="1:7" ht="15">
      <c r="A101" s="184" t="s">
        <v>19</v>
      </c>
      <c r="B101" s="184" t="s">
        <v>130</v>
      </c>
      <c r="C101" s="184" t="s">
        <v>27</v>
      </c>
      <c r="D101" s="71" t="s">
        <v>20</v>
      </c>
      <c r="E101" s="101">
        <v>25</v>
      </c>
      <c r="F101" s="101">
        <v>25</v>
      </c>
      <c r="G101" s="101">
        <v>21.6</v>
      </c>
    </row>
    <row r="102" spans="1:7" ht="15">
      <c r="A102" s="184"/>
      <c r="B102" s="184"/>
      <c r="C102" s="184"/>
      <c r="D102" s="71"/>
      <c r="E102" s="101"/>
      <c r="F102" s="101"/>
      <c r="G102" s="101"/>
    </row>
    <row r="103" spans="1:7" ht="15">
      <c r="A103" s="184" t="s">
        <v>367</v>
      </c>
      <c r="B103" s="184" t="s">
        <v>368</v>
      </c>
      <c r="C103" s="184" t="s">
        <v>27</v>
      </c>
      <c r="D103" s="81" t="s">
        <v>363</v>
      </c>
      <c r="E103" s="101">
        <v>38.3</v>
      </c>
      <c r="F103" s="101">
        <v>39.4</v>
      </c>
      <c r="G103" s="101">
        <v>49.2</v>
      </c>
    </row>
    <row r="104" spans="1:7" ht="12.75">
      <c r="A104" s="287"/>
      <c r="B104" s="287"/>
      <c r="C104" s="287"/>
      <c r="D104" s="287"/>
      <c r="E104" s="287"/>
      <c r="F104" s="287"/>
      <c r="G104" s="287"/>
    </row>
    <row r="105" spans="1:7" ht="30">
      <c r="A105" s="195"/>
      <c r="B105" s="195"/>
      <c r="C105" s="195"/>
      <c r="D105" s="258" t="s">
        <v>36</v>
      </c>
      <c r="E105" s="267">
        <f>E107+E112+E113+E115+E117</f>
        <v>898.8</v>
      </c>
      <c r="F105" s="267">
        <f>F107+F112+F113+F115+F117</f>
        <v>1935.3</v>
      </c>
      <c r="G105" s="267">
        <f>G107+G112+G113+G115+G117</f>
        <v>1817.7</v>
      </c>
    </row>
    <row r="106" spans="1:7" ht="12.75">
      <c r="A106" s="287"/>
      <c r="B106" s="287"/>
      <c r="C106" s="287"/>
      <c r="D106" s="286" t="s">
        <v>5</v>
      </c>
      <c r="E106" s="287"/>
      <c r="F106" s="287"/>
      <c r="G106" s="287"/>
    </row>
    <row r="107" spans="1:7" ht="15">
      <c r="A107" s="184"/>
      <c r="B107" s="184"/>
      <c r="C107" s="184"/>
      <c r="D107" s="81" t="s">
        <v>120</v>
      </c>
      <c r="E107" s="94">
        <f>E108+E109+E110</f>
        <v>627.4</v>
      </c>
      <c r="F107" s="94">
        <f>F108+F109+F110</f>
        <v>1564.4</v>
      </c>
      <c r="G107" s="94">
        <f>G108+G109+G110</f>
        <v>1545.3</v>
      </c>
    </row>
    <row r="108" spans="1:7" ht="14.25">
      <c r="A108" s="184" t="s">
        <v>16</v>
      </c>
      <c r="B108" s="184" t="s">
        <v>139</v>
      </c>
      <c r="C108" s="184" t="s">
        <v>28</v>
      </c>
      <c r="D108" s="86" t="s">
        <v>131</v>
      </c>
      <c r="E108" s="107">
        <v>570.8</v>
      </c>
      <c r="F108" s="107">
        <v>1554.4</v>
      </c>
      <c r="G108" s="107">
        <v>1501.3</v>
      </c>
    </row>
    <row r="109" spans="1:7" ht="14.25">
      <c r="A109" s="196">
        <v>702</v>
      </c>
      <c r="B109" s="196">
        <v>4219900</v>
      </c>
      <c r="C109" s="196">
        <v>222</v>
      </c>
      <c r="D109" s="86" t="s">
        <v>132</v>
      </c>
      <c r="E109" s="107">
        <v>46.6</v>
      </c>
      <c r="F109" s="107"/>
      <c r="G109" s="107"/>
    </row>
    <row r="110" spans="1:7" ht="15">
      <c r="A110" s="184" t="s">
        <v>16</v>
      </c>
      <c r="B110" s="184" t="s">
        <v>118</v>
      </c>
      <c r="C110" s="184" t="s">
        <v>28</v>
      </c>
      <c r="D110" s="114" t="s">
        <v>147</v>
      </c>
      <c r="E110" s="112">
        <v>10</v>
      </c>
      <c r="F110" s="112">
        <v>10</v>
      </c>
      <c r="G110" s="112">
        <v>44</v>
      </c>
    </row>
    <row r="111" spans="1:7" ht="15">
      <c r="A111" s="184"/>
      <c r="B111" s="184"/>
      <c r="C111" s="184"/>
      <c r="D111" s="114"/>
      <c r="E111" s="112"/>
      <c r="F111" s="112"/>
      <c r="G111" s="112"/>
    </row>
    <row r="112" spans="1:7" ht="14.25">
      <c r="A112" s="184" t="s">
        <v>16</v>
      </c>
      <c r="B112" s="184" t="s">
        <v>118</v>
      </c>
      <c r="C112" s="184" t="s">
        <v>28</v>
      </c>
      <c r="D112" s="81" t="s">
        <v>302</v>
      </c>
      <c r="E112" s="95">
        <v>17</v>
      </c>
      <c r="F112" s="95">
        <v>16.1</v>
      </c>
      <c r="G112" s="95">
        <v>17</v>
      </c>
    </row>
    <row r="113" spans="1:7" ht="15">
      <c r="A113" s="184" t="s">
        <v>454</v>
      </c>
      <c r="B113" s="184" t="s">
        <v>455</v>
      </c>
      <c r="C113" s="184" t="s">
        <v>28</v>
      </c>
      <c r="D113" s="82" t="s">
        <v>33</v>
      </c>
      <c r="E113" s="5">
        <v>144</v>
      </c>
      <c r="F113" s="5">
        <v>224.9</v>
      </c>
      <c r="G113" s="92">
        <v>144</v>
      </c>
    </row>
    <row r="114" spans="1:7" ht="15">
      <c r="A114" s="184"/>
      <c r="B114" s="184"/>
      <c r="C114" s="184"/>
      <c r="D114" s="20"/>
      <c r="E114" s="5"/>
      <c r="F114" s="5"/>
      <c r="G114" s="5"/>
    </row>
    <row r="115" spans="1:7" ht="15">
      <c r="A115" s="184" t="s">
        <v>19</v>
      </c>
      <c r="B115" s="184" t="s">
        <v>130</v>
      </c>
      <c r="C115" s="184" t="s">
        <v>28</v>
      </c>
      <c r="D115" s="71" t="s">
        <v>20</v>
      </c>
      <c r="E115" s="92"/>
      <c r="F115" s="92">
        <v>3.1</v>
      </c>
      <c r="G115" s="5"/>
    </row>
    <row r="116" spans="1:7" ht="15">
      <c r="A116" s="184"/>
      <c r="B116" s="184"/>
      <c r="C116" s="184"/>
      <c r="D116" s="71"/>
      <c r="E116" s="92"/>
      <c r="F116" s="92"/>
      <c r="G116" s="5"/>
    </row>
    <row r="117" spans="1:7" ht="15">
      <c r="A117" s="184" t="s">
        <v>367</v>
      </c>
      <c r="B117" s="184" t="s">
        <v>368</v>
      </c>
      <c r="C117" s="184" t="s">
        <v>28</v>
      </c>
      <c r="D117" s="81" t="s">
        <v>363</v>
      </c>
      <c r="E117" s="92">
        <v>110.4</v>
      </c>
      <c r="F117" s="92">
        <v>126.8</v>
      </c>
      <c r="G117" s="5">
        <v>111.4</v>
      </c>
    </row>
    <row r="118" spans="1:7" ht="15">
      <c r="A118" s="184"/>
      <c r="B118" s="184"/>
      <c r="C118" s="184"/>
      <c r="D118" s="20"/>
      <c r="E118" s="5"/>
      <c r="F118" s="5"/>
      <c r="G118" s="5"/>
    </row>
    <row r="119" spans="1:7" ht="30">
      <c r="A119" s="197"/>
      <c r="B119" s="197"/>
      <c r="C119" s="197"/>
      <c r="D119" s="271" t="s">
        <v>323</v>
      </c>
      <c r="E119" s="270">
        <f>E121+E125+E126+E128</f>
        <v>12616.7</v>
      </c>
      <c r="F119" s="270">
        <f>F121+F125+F126+F128</f>
        <v>12616.7</v>
      </c>
      <c r="G119" s="270">
        <f>G121+G125+G126+G128</f>
        <v>11468.8</v>
      </c>
    </row>
    <row r="120" spans="1:7" ht="12.75">
      <c r="A120" s="287"/>
      <c r="B120" s="287"/>
      <c r="C120" s="287"/>
      <c r="D120" s="286" t="s">
        <v>5</v>
      </c>
      <c r="E120" s="287"/>
      <c r="F120" s="287"/>
      <c r="G120" s="287"/>
    </row>
    <row r="121" spans="1:7" ht="15">
      <c r="A121" s="184"/>
      <c r="B121" s="184"/>
      <c r="C121" s="184"/>
      <c r="D121" s="81" t="s">
        <v>120</v>
      </c>
      <c r="E121" s="5">
        <v>6604.5</v>
      </c>
      <c r="F121" s="5">
        <v>6604.5</v>
      </c>
      <c r="G121" s="5">
        <f>G122+G123</f>
        <v>7038.7</v>
      </c>
    </row>
    <row r="122" spans="1:7" ht="14.25">
      <c r="A122" s="184" t="s">
        <v>16</v>
      </c>
      <c r="B122" s="184" t="s">
        <v>139</v>
      </c>
      <c r="C122" s="184" t="s">
        <v>30</v>
      </c>
      <c r="D122" s="86" t="s">
        <v>133</v>
      </c>
      <c r="E122" s="223"/>
      <c r="F122" s="223"/>
      <c r="G122" s="223">
        <v>6131.7</v>
      </c>
    </row>
    <row r="123" spans="1:7" ht="14.25">
      <c r="A123" s="184"/>
      <c r="B123" s="184"/>
      <c r="C123" s="184"/>
      <c r="D123" s="62" t="s">
        <v>148</v>
      </c>
      <c r="E123" s="223"/>
      <c r="F123" s="223"/>
      <c r="G123" s="223">
        <v>907</v>
      </c>
    </row>
    <row r="124" spans="1:7" ht="14.25">
      <c r="A124" s="184"/>
      <c r="B124" s="184"/>
      <c r="C124" s="184"/>
      <c r="D124" s="62"/>
      <c r="E124" s="223"/>
      <c r="F124" s="223"/>
      <c r="G124" s="223"/>
    </row>
    <row r="125" spans="1:7" ht="14.25">
      <c r="A125" s="184" t="s">
        <v>16</v>
      </c>
      <c r="B125" s="184" t="s">
        <v>118</v>
      </c>
      <c r="C125" s="184" t="s">
        <v>30</v>
      </c>
      <c r="D125" s="81" t="s">
        <v>302</v>
      </c>
      <c r="E125" s="247">
        <v>350.4</v>
      </c>
      <c r="F125" s="247">
        <v>350.4</v>
      </c>
      <c r="G125" s="247">
        <v>301.3</v>
      </c>
    </row>
    <row r="126" spans="1:7" ht="15">
      <c r="A126" s="184" t="s">
        <v>454</v>
      </c>
      <c r="B126" s="184" t="s">
        <v>455</v>
      </c>
      <c r="C126" s="184" t="s">
        <v>30</v>
      </c>
      <c r="D126" s="82" t="s">
        <v>33</v>
      </c>
      <c r="E126" s="115">
        <v>1676.6</v>
      </c>
      <c r="F126" s="94">
        <v>1676.6</v>
      </c>
      <c r="G126" s="115">
        <v>561.8</v>
      </c>
    </row>
    <row r="127" spans="1:7" ht="15">
      <c r="A127" s="184"/>
      <c r="B127" s="184"/>
      <c r="C127" s="184"/>
      <c r="D127" s="82"/>
      <c r="E127" s="115"/>
      <c r="F127" s="94"/>
      <c r="G127" s="115"/>
    </row>
    <row r="128" spans="1:7" ht="15">
      <c r="A128" s="184" t="s">
        <v>367</v>
      </c>
      <c r="B128" s="184" t="s">
        <v>368</v>
      </c>
      <c r="C128" s="184" t="s">
        <v>30</v>
      </c>
      <c r="D128" s="81" t="s">
        <v>363</v>
      </c>
      <c r="E128" s="115">
        <v>3985.2</v>
      </c>
      <c r="F128" s="94">
        <v>3985.2</v>
      </c>
      <c r="G128" s="115">
        <v>3567</v>
      </c>
    </row>
    <row r="129" spans="1:7" ht="15">
      <c r="A129" s="184"/>
      <c r="B129" s="184"/>
      <c r="C129" s="184"/>
      <c r="D129" s="62"/>
      <c r="E129" s="35"/>
      <c r="F129" s="35"/>
      <c r="G129" s="35"/>
    </row>
    <row r="130" spans="1:7" ht="75">
      <c r="A130" s="198"/>
      <c r="B130" s="198"/>
      <c r="C130" s="198"/>
      <c r="D130" s="289" t="s">
        <v>64</v>
      </c>
      <c r="E130" s="274">
        <f>E132+E136+E137+E139</f>
        <v>933.5</v>
      </c>
      <c r="F130" s="274">
        <f>F132+F136+F137+F139</f>
        <v>933.5</v>
      </c>
      <c r="G130" s="274">
        <f>G132+G136+G137+G139</f>
        <v>1076.3</v>
      </c>
    </row>
    <row r="131" spans="1:7" ht="12.75">
      <c r="A131" s="287"/>
      <c r="B131" s="287"/>
      <c r="C131" s="287"/>
      <c r="D131" s="286" t="s">
        <v>5</v>
      </c>
      <c r="E131" s="287"/>
      <c r="F131" s="287"/>
      <c r="G131" s="287"/>
    </row>
    <row r="132" spans="1:7" ht="15">
      <c r="A132" s="184"/>
      <c r="B132" s="184"/>
      <c r="C132" s="184"/>
      <c r="D132" s="81" t="s">
        <v>120</v>
      </c>
      <c r="E132" s="53">
        <v>495.3</v>
      </c>
      <c r="F132" s="53">
        <v>495.3</v>
      </c>
      <c r="G132" s="53">
        <f>G133+G134</f>
        <v>535.8000000000001</v>
      </c>
    </row>
    <row r="133" spans="1:7" ht="14.25">
      <c r="A133" s="184" t="s">
        <v>16</v>
      </c>
      <c r="B133" s="184" t="s">
        <v>139</v>
      </c>
      <c r="C133" s="184" t="s">
        <v>30</v>
      </c>
      <c r="D133" s="86" t="s">
        <v>133</v>
      </c>
      <c r="E133" s="116"/>
      <c r="F133" s="116"/>
      <c r="G133" s="116">
        <v>509.6</v>
      </c>
    </row>
    <row r="134" spans="1:7" ht="14.25">
      <c r="A134" s="184"/>
      <c r="B134" s="184"/>
      <c r="C134" s="184"/>
      <c r="D134" s="62" t="s">
        <v>149</v>
      </c>
      <c r="E134" s="116"/>
      <c r="F134" s="108"/>
      <c r="G134" s="116">
        <v>26.2</v>
      </c>
    </row>
    <row r="135" spans="1:7" ht="14.25">
      <c r="A135" s="184"/>
      <c r="B135" s="184"/>
      <c r="C135" s="184"/>
      <c r="D135" s="62"/>
      <c r="E135" s="116"/>
      <c r="F135" s="108"/>
      <c r="G135" s="116"/>
    </row>
    <row r="136" spans="1:7" ht="14.25">
      <c r="A136" s="184" t="s">
        <v>16</v>
      </c>
      <c r="B136" s="184" t="s">
        <v>118</v>
      </c>
      <c r="C136" s="184" t="s">
        <v>30</v>
      </c>
      <c r="D136" s="81" t="s">
        <v>302</v>
      </c>
      <c r="E136" s="103">
        <v>5.8</v>
      </c>
      <c r="F136" s="103">
        <v>5.8</v>
      </c>
      <c r="G136" s="103">
        <v>7.1</v>
      </c>
    </row>
    <row r="137" spans="1:7" ht="15">
      <c r="A137" s="184" t="s">
        <v>454</v>
      </c>
      <c r="B137" s="184" t="s">
        <v>455</v>
      </c>
      <c r="C137" s="184" t="s">
        <v>30</v>
      </c>
      <c r="D137" s="82" t="s">
        <v>33</v>
      </c>
      <c r="E137" s="25">
        <v>254.2</v>
      </c>
      <c r="F137" s="25">
        <v>254.2</v>
      </c>
      <c r="G137" s="25">
        <v>321.3</v>
      </c>
    </row>
    <row r="138" spans="1:7" ht="15">
      <c r="A138" s="184"/>
      <c r="B138" s="184"/>
      <c r="C138" s="184"/>
      <c r="D138" s="82"/>
      <c r="E138" s="25"/>
      <c r="F138" s="25"/>
      <c r="G138" s="25"/>
    </row>
    <row r="139" spans="1:7" ht="15">
      <c r="A139" s="184" t="s">
        <v>367</v>
      </c>
      <c r="B139" s="184" t="s">
        <v>368</v>
      </c>
      <c r="C139" s="184" t="s">
        <v>30</v>
      </c>
      <c r="D139" s="81" t="s">
        <v>363</v>
      </c>
      <c r="E139" s="25">
        <v>178.2</v>
      </c>
      <c r="F139" s="25">
        <v>178.2</v>
      </c>
      <c r="G139" s="25">
        <v>212.1</v>
      </c>
    </row>
    <row r="140" spans="1:7" ht="15.75">
      <c r="A140" s="184"/>
      <c r="B140" s="184"/>
      <c r="C140" s="184"/>
      <c r="D140" s="11"/>
      <c r="E140" s="27"/>
      <c r="F140" s="27"/>
      <c r="G140" s="27"/>
    </row>
    <row r="141" spans="1:7" ht="15">
      <c r="A141" s="184"/>
      <c r="B141" s="184"/>
      <c r="C141" s="184"/>
      <c r="D141" s="275" t="s">
        <v>32</v>
      </c>
      <c r="E141" s="267">
        <f>E143+E147+E148+E150+E152</f>
        <v>4166.4</v>
      </c>
      <c r="F141" s="267">
        <f>F143+F147+F148+F150+F152</f>
        <v>4196.4</v>
      </c>
      <c r="G141" s="267">
        <f>G143+G147+G148+G150+G152</f>
        <v>3663.1</v>
      </c>
    </row>
    <row r="142" spans="1:7" ht="12.75">
      <c r="A142" s="287"/>
      <c r="B142" s="287"/>
      <c r="C142" s="287"/>
      <c r="D142" s="286" t="s">
        <v>5</v>
      </c>
      <c r="E142" s="287"/>
      <c r="F142" s="287"/>
      <c r="G142" s="287"/>
    </row>
    <row r="143" spans="1:7" ht="15">
      <c r="A143" s="184"/>
      <c r="B143" s="184"/>
      <c r="C143" s="184"/>
      <c r="D143" s="81" t="s">
        <v>120</v>
      </c>
      <c r="E143" s="53">
        <v>1994.5</v>
      </c>
      <c r="F143" s="53">
        <v>1994.5</v>
      </c>
      <c r="G143" s="53">
        <f>G144+G145</f>
        <v>2204.9</v>
      </c>
    </row>
    <row r="144" spans="1:7" ht="14.25">
      <c r="A144" s="184" t="s">
        <v>16</v>
      </c>
      <c r="B144" s="184" t="s">
        <v>139</v>
      </c>
      <c r="C144" s="184" t="s">
        <v>30</v>
      </c>
      <c r="D144" s="86" t="s">
        <v>135</v>
      </c>
      <c r="E144" s="116"/>
      <c r="F144" s="116"/>
      <c r="G144" s="116">
        <v>1997.1</v>
      </c>
    </row>
    <row r="145" spans="1:7" ht="15">
      <c r="A145" s="184" t="s">
        <v>16</v>
      </c>
      <c r="B145" s="184" t="s">
        <v>118</v>
      </c>
      <c r="C145" s="184" t="s">
        <v>30</v>
      </c>
      <c r="D145" s="62" t="s">
        <v>150</v>
      </c>
      <c r="E145" s="35"/>
      <c r="F145" s="116"/>
      <c r="G145" s="116">
        <v>207.8</v>
      </c>
    </row>
    <row r="146" spans="1:7" ht="15">
      <c r="A146" s="184"/>
      <c r="B146" s="184"/>
      <c r="C146" s="184"/>
      <c r="D146" s="62"/>
      <c r="E146" s="35"/>
      <c r="F146" s="116"/>
      <c r="G146" s="116"/>
    </row>
    <row r="147" spans="1:7" ht="14.25">
      <c r="A147" s="184" t="s">
        <v>16</v>
      </c>
      <c r="B147" s="184" t="s">
        <v>118</v>
      </c>
      <c r="C147" s="184" t="s">
        <v>30</v>
      </c>
      <c r="D147" s="81" t="s">
        <v>302</v>
      </c>
      <c r="E147" s="103">
        <v>24.2</v>
      </c>
      <c r="F147" s="103">
        <v>24.2</v>
      </c>
      <c r="G147" s="103">
        <v>25.1</v>
      </c>
    </row>
    <row r="148" spans="1:7" ht="15">
      <c r="A148" s="184" t="s">
        <v>454</v>
      </c>
      <c r="B148" s="184" t="s">
        <v>455</v>
      </c>
      <c r="C148" s="184" t="s">
        <v>30</v>
      </c>
      <c r="D148" s="82" t="s">
        <v>33</v>
      </c>
      <c r="E148" s="101">
        <v>1001</v>
      </c>
      <c r="F148" s="101">
        <v>1001</v>
      </c>
      <c r="G148" s="53">
        <v>583.5</v>
      </c>
    </row>
    <row r="149" spans="1:7" ht="15">
      <c r="A149" s="184"/>
      <c r="B149" s="184"/>
      <c r="C149" s="184"/>
      <c r="D149" s="20"/>
      <c r="E149" s="5"/>
      <c r="F149" s="5"/>
      <c r="G149" s="5"/>
    </row>
    <row r="150" spans="1:7" ht="15">
      <c r="A150" s="184" t="s">
        <v>19</v>
      </c>
      <c r="B150" s="184" t="s">
        <v>130</v>
      </c>
      <c r="C150" s="184" t="s">
        <v>30</v>
      </c>
      <c r="D150" s="71" t="s">
        <v>20</v>
      </c>
      <c r="E150" s="98">
        <v>122</v>
      </c>
      <c r="F150" s="98">
        <v>122</v>
      </c>
      <c r="G150" s="98">
        <v>122</v>
      </c>
    </row>
    <row r="151" spans="1:7" ht="15">
      <c r="A151" s="184"/>
      <c r="B151" s="184"/>
      <c r="C151" s="184"/>
      <c r="D151" s="71"/>
      <c r="E151" s="98"/>
      <c r="F151" s="98"/>
      <c r="G151" s="98"/>
    </row>
    <row r="152" spans="1:7" ht="15">
      <c r="A152" s="184" t="s">
        <v>367</v>
      </c>
      <c r="B152" s="184" t="s">
        <v>368</v>
      </c>
      <c r="C152" s="184" t="s">
        <v>30</v>
      </c>
      <c r="D152" s="81" t="s">
        <v>363</v>
      </c>
      <c r="E152" s="98">
        <v>1024.7</v>
      </c>
      <c r="F152" s="98">
        <v>1054.7</v>
      </c>
      <c r="G152" s="98">
        <v>727.6</v>
      </c>
    </row>
    <row r="153" spans="1:7" ht="15">
      <c r="A153" s="193"/>
      <c r="B153" s="199"/>
      <c r="C153" s="193"/>
      <c r="D153" s="21"/>
      <c r="E153" s="14"/>
      <c r="F153" s="14"/>
      <c r="G153" s="14"/>
    </row>
    <row r="154" spans="1:7" ht="15">
      <c r="A154" s="193"/>
      <c r="B154" s="193"/>
      <c r="C154" s="193"/>
      <c r="D154" s="45" t="s">
        <v>42</v>
      </c>
      <c r="E154" s="120">
        <f>E156+E157+E158+E159</f>
        <v>62.7</v>
      </c>
      <c r="F154" s="120">
        <f>F156+F157+F158+F159</f>
        <v>48.8</v>
      </c>
      <c r="G154" s="120">
        <f>G156+G157+G158+G159</f>
        <v>10.5</v>
      </c>
    </row>
    <row r="155" spans="1:7" ht="12.75">
      <c r="A155" s="287"/>
      <c r="B155" s="287"/>
      <c r="C155" s="287"/>
      <c r="D155" s="286" t="s">
        <v>5</v>
      </c>
      <c r="E155" s="287"/>
      <c r="F155" s="287"/>
      <c r="G155" s="287"/>
    </row>
    <row r="156" spans="1:7" ht="15">
      <c r="A156" s="184" t="s">
        <v>16</v>
      </c>
      <c r="B156" s="184" t="s">
        <v>139</v>
      </c>
      <c r="C156" s="184" t="s">
        <v>43</v>
      </c>
      <c r="D156" s="52" t="s">
        <v>324</v>
      </c>
      <c r="E156" s="115"/>
      <c r="F156" s="115"/>
      <c r="G156" s="115"/>
    </row>
    <row r="157" spans="1:7" ht="15">
      <c r="A157" s="184" t="s">
        <v>19</v>
      </c>
      <c r="B157" s="184" t="s">
        <v>126</v>
      </c>
      <c r="C157" s="184" t="s">
        <v>43</v>
      </c>
      <c r="D157" s="71" t="s">
        <v>20</v>
      </c>
      <c r="E157" s="94">
        <v>32</v>
      </c>
      <c r="F157" s="94">
        <v>16</v>
      </c>
      <c r="G157" s="94"/>
    </row>
    <row r="158" spans="1:7" ht="15">
      <c r="A158" s="184" t="s">
        <v>454</v>
      </c>
      <c r="B158" s="184" t="s">
        <v>455</v>
      </c>
      <c r="C158" s="184" t="s">
        <v>43</v>
      </c>
      <c r="D158" s="82" t="s">
        <v>33</v>
      </c>
      <c r="E158" s="115">
        <v>13.7</v>
      </c>
      <c r="F158" s="115">
        <v>13.7</v>
      </c>
      <c r="G158" s="115">
        <v>10.5</v>
      </c>
    </row>
    <row r="159" spans="1:7" ht="15">
      <c r="A159" s="184" t="s">
        <v>367</v>
      </c>
      <c r="B159" s="184" t="s">
        <v>368</v>
      </c>
      <c r="C159" s="184" t="s">
        <v>43</v>
      </c>
      <c r="D159" s="81" t="s">
        <v>363</v>
      </c>
      <c r="E159" s="115">
        <v>17</v>
      </c>
      <c r="F159" s="115">
        <v>19.1</v>
      </c>
      <c r="G159" s="115"/>
    </row>
    <row r="160" spans="1:7" ht="15">
      <c r="A160" s="182"/>
      <c r="B160" s="182"/>
      <c r="C160" s="182"/>
      <c r="D160" s="52"/>
      <c r="E160" s="115"/>
      <c r="F160" s="115"/>
      <c r="G160" s="115"/>
    </row>
    <row r="161" spans="1:7" ht="105">
      <c r="A161" s="182"/>
      <c r="B161" s="182"/>
      <c r="C161" s="182"/>
      <c r="D161" s="36" t="s">
        <v>136</v>
      </c>
      <c r="E161" s="277">
        <f>E163+E167+E168+E170+E172</f>
        <v>389.1000000000001</v>
      </c>
      <c r="F161" s="277">
        <f>F163+F167+F168+F170+F172</f>
        <v>415.9000000000001</v>
      </c>
      <c r="G161" s="277">
        <f>G163+G167+G168+G170+G172</f>
        <v>626</v>
      </c>
    </row>
    <row r="162" spans="1:7" ht="12.75">
      <c r="A162" s="287"/>
      <c r="B162" s="287"/>
      <c r="C162" s="287"/>
      <c r="D162" s="286" t="s">
        <v>5</v>
      </c>
      <c r="E162" s="287"/>
      <c r="F162" s="287"/>
      <c r="G162" s="287"/>
    </row>
    <row r="163" spans="1:7" ht="15">
      <c r="A163" s="184"/>
      <c r="B163" s="184"/>
      <c r="C163" s="184"/>
      <c r="D163" s="81" t="s">
        <v>120</v>
      </c>
      <c r="E163" s="77">
        <f>E164+E165</f>
        <v>364.20000000000005</v>
      </c>
      <c r="F163" s="77">
        <f>F164+F165</f>
        <v>364.20000000000005</v>
      </c>
      <c r="G163" s="77">
        <f>G164+G165</f>
        <v>396.8</v>
      </c>
    </row>
    <row r="164" spans="1:7" ht="14.25">
      <c r="A164" s="184" t="s">
        <v>16</v>
      </c>
      <c r="B164" s="184" t="s">
        <v>139</v>
      </c>
      <c r="C164" s="184" t="s">
        <v>44</v>
      </c>
      <c r="D164" s="86" t="s">
        <v>133</v>
      </c>
      <c r="E164" s="119">
        <v>342.1</v>
      </c>
      <c r="F164" s="107">
        <v>342.1</v>
      </c>
      <c r="G164" s="119">
        <v>372.5</v>
      </c>
    </row>
    <row r="165" spans="1:7" ht="14.25">
      <c r="A165" s="184"/>
      <c r="B165" s="184"/>
      <c r="C165" s="184"/>
      <c r="D165" s="62" t="s">
        <v>150</v>
      </c>
      <c r="E165" s="119">
        <v>22.1</v>
      </c>
      <c r="F165" s="107">
        <v>22.1</v>
      </c>
      <c r="G165" s="119">
        <v>24.3</v>
      </c>
    </row>
    <row r="166" spans="1:7" ht="14.25">
      <c r="A166" s="184"/>
      <c r="B166" s="184"/>
      <c r="C166" s="184"/>
      <c r="D166" s="62"/>
      <c r="E166" s="119"/>
      <c r="F166" s="107"/>
      <c r="G166" s="119"/>
    </row>
    <row r="167" spans="1:7" ht="14.25">
      <c r="A167" s="184" t="s">
        <v>16</v>
      </c>
      <c r="B167" s="184" t="s">
        <v>118</v>
      </c>
      <c r="C167" s="184" t="s">
        <v>44</v>
      </c>
      <c r="D167" s="81" t="s">
        <v>302</v>
      </c>
      <c r="E167" s="238" t="s">
        <v>309</v>
      </c>
      <c r="F167" s="238" t="s">
        <v>310</v>
      </c>
      <c r="G167" s="238" t="s">
        <v>311</v>
      </c>
    </row>
    <row r="168" spans="1:7" ht="15">
      <c r="A168" s="184" t="s">
        <v>454</v>
      </c>
      <c r="B168" s="184" t="s">
        <v>455</v>
      </c>
      <c r="C168" s="184" t="s">
        <v>44</v>
      </c>
      <c r="D168" s="82" t="s">
        <v>33</v>
      </c>
      <c r="E168" s="101">
        <v>6</v>
      </c>
      <c r="F168" s="101">
        <v>6</v>
      </c>
      <c r="G168" s="101">
        <v>65</v>
      </c>
    </row>
    <row r="169" spans="1:7" ht="15">
      <c r="A169" s="184"/>
      <c r="B169" s="184"/>
      <c r="C169" s="184"/>
      <c r="D169" s="81"/>
      <c r="E169" s="53"/>
      <c r="F169" s="53"/>
      <c r="G169" s="53"/>
    </row>
    <row r="170" spans="1:7" ht="15">
      <c r="A170" s="184" t="s">
        <v>19</v>
      </c>
      <c r="B170" s="184" t="s">
        <v>130</v>
      </c>
      <c r="C170" s="184" t="s">
        <v>44</v>
      </c>
      <c r="D170" s="71" t="s">
        <v>20</v>
      </c>
      <c r="E170" s="101">
        <v>11.5</v>
      </c>
      <c r="F170" s="101">
        <v>24.1</v>
      </c>
      <c r="G170" s="101">
        <v>34.7</v>
      </c>
    </row>
    <row r="171" spans="1:7" ht="15">
      <c r="A171" s="184"/>
      <c r="B171" s="184"/>
      <c r="C171" s="184"/>
      <c r="D171" s="71"/>
      <c r="E171" s="101"/>
      <c r="F171" s="101"/>
      <c r="G171" s="101"/>
    </row>
    <row r="172" spans="1:7" ht="15">
      <c r="A172" s="184" t="s">
        <v>367</v>
      </c>
      <c r="B172" s="184" t="s">
        <v>368</v>
      </c>
      <c r="C172" s="184" t="s">
        <v>44</v>
      </c>
      <c r="D172" s="81" t="s">
        <v>363</v>
      </c>
      <c r="E172" s="53">
        <v>2.6</v>
      </c>
      <c r="F172" s="53"/>
      <c r="G172" s="53">
        <v>85.5</v>
      </c>
    </row>
    <row r="173" spans="1:7" ht="15">
      <c r="A173" s="184"/>
      <c r="B173" s="184"/>
      <c r="C173" s="184"/>
      <c r="D173" s="81"/>
      <c r="E173" s="53"/>
      <c r="F173" s="53"/>
      <c r="G173" s="53"/>
    </row>
    <row r="174" spans="1:7" ht="30">
      <c r="A174" s="173"/>
      <c r="B174" s="173"/>
      <c r="C174" s="173"/>
      <c r="D174" s="279" t="s">
        <v>101</v>
      </c>
      <c r="E174" s="280">
        <f>E176+E180+E181+E183+E185</f>
        <v>121.2</v>
      </c>
      <c r="F174" s="280">
        <f>F176+F180+F181+F183+F185</f>
        <v>121.3</v>
      </c>
      <c r="G174" s="280">
        <f>G176+G180+G181+G183+G185</f>
        <v>130.5</v>
      </c>
    </row>
    <row r="175" spans="1:7" ht="12.75">
      <c r="A175" s="287"/>
      <c r="B175" s="287"/>
      <c r="C175" s="287"/>
      <c r="D175" s="286" t="s">
        <v>5</v>
      </c>
      <c r="E175" s="287"/>
      <c r="F175" s="287"/>
      <c r="G175" s="287"/>
    </row>
    <row r="176" spans="1:7" ht="15">
      <c r="A176" s="184"/>
      <c r="B176" s="184"/>
      <c r="C176" s="184"/>
      <c r="D176" s="81" t="s">
        <v>120</v>
      </c>
      <c r="E176" s="5">
        <f>E177+E178</f>
        <v>90.1</v>
      </c>
      <c r="F176" s="5">
        <f>F177+F178</f>
        <v>90.1</v>
      </c>
      <c r="G176" s="5">
        <f>G177+G178</f>
        <v>99.1</v>
      </c>
    </row>
    <row r="177" spans="1:7" ht="14.25">
      <c r="A177" s="184" t="s">
        <v>16</v>
      </c>
      <c r="B177" s="184" t="s">
        <v>139</v>
      </c>
      <c r="C177" s="184" t="s">
        <v>44</v>
      </c>
      <c r="D177" s="86" t="s">
        <v>133</v>
      </c>
      <c r="E177" s="118">
        <v>77.1</v>
      </c>
      <c r="F177" s="118">
        <v>77.1</v>
      </c>
      <c r="G177" s="118">
        <v>84.8</v>
      </c>
    </row>
    <row r="178" spans="1:7" ht="14.25">
      <c r="A178" s="184"/>
      <c r="B178" s="184"/>
      <c r="C178" s="184"/>
      <c r="D178" s="62" t="s">
        <v>150</v>
      </c>
      <c r="E178" s="118">
        <v>13</v>
      </c>
      <c r="F178" s="118">
        <v>13</v>
      </c>
      <c r="G178" s="117">
        <v>14.3</v>
      </c>
    </row>
    <row r="179" spans="1:7" ht="14.25">
      <c r="A179" s="184"/>
      <c r="B179" s="184"/>
      <c r="C179" s="184"/>
      <c r="D179" s="62"/>
      <c r="E179" s="118"/>
      <c r="F179" s="118"/>
      <c r="G179" s="117"/>
    </row>
    <row r="180" spans="1:7" ht="15">
      <c r="A180" s="184" t="s">
        <v>16</v>
      </c>
      <c r="B180" s="184" t="s">
        <v>118</v>
      </c>
      <c r="C180" s="184" t="s">
        <v>44</v>
      </c>
      <c r="D180" s="81" t="s">
        <v>302</v>
      </c>
      <c r="E180" s="5">
        <v>6.8</v>
      </c>
      <c r="F180" s="92">
        <v>6.8</v>
      </c>
      <c r="G180" s="5">
        <v>6.8</v>
      </c>
    </row>
    <row r="181" spans="1:7" ht="15">
      <c r="A181" s="184" t="s">
        <v>454</v>
      </c>
      <c r="B181" s="184" t="s">
        <v>455</v>
      </c>
      <c r="C181" s="184" t="s">
        <v>44</v>
      </c>
      <c r="D181" s="82" t="s">
        <v>33</v>
      </c>
      <c r="E181" s="92">
        <v>16.1</v>
      </c>
      <c r="F181" s="92">
        <v>16.1</v>
      </c>
      <c r="G181" s="92">
        <v>16.1</v>
      </c>
    </row>
    <row r="182" spans="1:7" ht="15">
      <c r="A182" s="184"/>
      <c r="B182" s="184"/>
      <c r="C182" s="184"/>
      <c r="D182" s="18"/>
      <c r="E182" s="5"/>
      <c r="F182" s="5"/>
      <c r="G182" s="5"/>
    </row>
    <row r="183" spans="1:7" ht="15">
      <c r="A183" s="184" t="s">
        <v>19</v>
      </c>
      <c r="B183" s="184" t="s">
        <v>130</v>
      </c>
      <c r="C183" s="184" t="s">
        <v>44</v>
      </c>
      <c r="D183" s="71" t="s">
        <v>20</v>
      </c>
      <c r="E183" s="5">
        <v>0.5</v>
      </c>
      <c r="F183" s="5">
        <v>0.5</v>
      </c>
      <c r="G183" s="5">
        <v>0.8</v>
      </c>
    </row>
    <row r="184" spans="1:7" ht="15">
      <c r="A184" s="184"/>
      <c r="B184" s="184"/>
      <c r="C184" s="184"/>
      <c r="D184" s="71"/>
      <c r="E184" s="5"/>
      <c r="F184" s="5"/>
      <c r="G184" s="5"/>
    </row>
    <row r="185" spans="1:7" ht="15">
      <c r="A185" s="184" t="s">
        <v>367</v>
      </c>
      <c r="B185" s="184" t="s">
        <v>368</v>
      </c>
      <c r="C185" s="184" t="s">
        <v>44</v>
      </c>
      <c r="D185" s="81" t="s">
        <v>363</v>
      </c>
      <c r="E185" s="5">
        <v>7.7</v>
      </c>
      <c r="F185" s="5">
        <v>7.8</v>
      </c>
      <c r="G185" s="5">
        <v>7.7</v>
      </c>
    </row>
    <row r="186" spans="1:7" ht="12" customHeight="1">
      <c r="A186" s="287"/>
      <c r="B186" s="287"/>
      <c r="C186" s="287"/>
      <c r="D186" s="287"/>
      <c r="E186" s="287"/>
      <c r="F186" s="287"/>
      <c r="G186" s="287"/>
    </row>
    <row r="187" spans="1:7" ht="30">
      <c r="A187" s="193"/>
      <c r="B187" s="193"/>
      <c r="C187" s="193"/>
      <c r="D187" s="258" t="s">
        <v>137</v>
      </c>
      <c r="E187" s="267">
        <f>E189+E192+E194</f>
        <v>635.8</v>
      </c>
      <c r="F187" s="267">
        <f>F189+F192+F194</f>
        <v>702.4000000000001</v>
      </c>
      <c r="G187" s="267">
        <f>G189+G192+G194</f>
        <v>632.3</v>
      </c>
    </row>
    <row r="188" spans="1:7" ht="12.75">
      <c r="A188" s="287"/>
      <c r="B188" s="287"/>
      <c r="C188" s="287"/>
      <c r="D188" s="286" t="s">
        <v>5</v>
      </c>
      <c r="E188" s="287"/>
      <c r="F188" s="287"/>
      <c r="G188" s="287"/>
    </row>
    <row r="189" spans="1:7" ht="15">
      <c r="A189" s="184"/>
      <c r="B189" s="184"/>
      <c r="C189" s="184"/>
      <c r="D189" s="81" t="s">
        <v>120</v>
      </c>
      <c r="E189" s="56">
        <f>E190</f>
        <v>336.3</v>
      </c>
      <c r="F189" s="56">
        <f>F190</f>
        <v>336.3</v>
      </c>
      <c r="G189" s="56">
        <f>G190</f>
        <v>287.5</v>
      </c>
    </row>
    <row r="190" spans="1:7" ht="15">
      <c r="A190" s="184" t="s">
        <v>16</v>
      </c>
      <c r="B190" s="184" t="s">
        <v>139</v>
      </c>
      <c r="C190" s="184" t="s">
        <v>45</v>
      </c>
      <c r="D190" s="86" t="s">
        <v>135</v>
      </c>
      <c r="E190" s="54">
        <v>336.3</v>
      </c>
      <c r="F190" s="54">
        <v>336.3</v>
      </c>
      <c r="G190" s="54">
        <v>287.5</v>
      </c>
    </row>
    <row r="191" spans="1:7" ht="15">
      <c r="A191" s="184"/>
      <c r="B191" s="184"/>
      <c r="C191" s="184"/>
      <c r="D191" s="86"/>
      <c r="E191" s="54"/>
      <c r="F191" s="54"/>
      <c r="G191" s="54"/>
    </row>
    <row r="192" spans="1:7" ht="15">
      <c r="A192" s="184" t="s">
        <v>454</v>
      </c>
      <c r="B192" s="184" t="s">
        <v>455</v>
      </c>
      <c r="C192" s="184" t="s">
        <v>45</v>
      </c>
      <c r="D192" s="82" t="s">
        <v>33</v>
      </c>
      <c r="E192" s="56">
        <v>3.5</v>
      </c>
      <c r="F192" s="56">
        <v>3.5</v>
      </c>
      <c r="G192" s="56">
        <v>3.5</v>
      </c>
    </row>
    <row r="193" spans="1:7" ht="15">
      <c r="A193" s="184"/>
      <c r="B193" s="184"/>
      <c r="C193" s="184"/>
      <c r="D193" s="82"/>
      <c r="E193" s="56"/>
      <c r="F193" s="56"/>
      <c r="G193" s="56"/>
    </row>
    <row r="194" spans="1:7" ht="15">
      <c r="A194" s="184" t="s">
        <v>367</v>
      </c>
      <c r="B194" s="184" t="s">
        <v>368</v>
      </c>
      <c r="C194" s="184" t="s">
        <v>45</v>
      </c>
      <c r="D194" s="81" t="s">
        <v>363</v>
      </c>
      <c r="E194" s="56">
        <v>296</v>
      </c>
      <c r="F194" s="56">
        <v>362.6</v>
      </c>
      <c r="G194" s="56">
        <v>341.3</v>
      </c>
    </row>
    <row r="195" spans="1:7" ht="15">
      <c r="A195" s="184"/>
      <c r="B195" s="184"/>
      <c r="C195" s="184"/>
      <c r="D195" s="210"/>
      <c r="E195" s="61"/>
      <c r="F195" s="61"/>
      <c r="G195" s="61"/>
    </row>
    <row r="196" spans="1:7" ht="60">
      <c r="A196" s="184"/>
      <c r="B196" s="184"/>
      <c r="C196" s="184"/>
      <c r="D196" s="29" t="s">
        <v>95</v>
      </c>
      <c r="E196" s="267">
        <f>E198+E203+E204+E206+E208</f>
        <v>1242.8</v>
      </c>
      <c r="F196" s="267">
        <f>F198+F203+F204+F206+F208</f>
        <v>2438.1</v>
      </c>
      <c r="G196" s="267">
        <f>G198+G203+G204+G206+G208</f>
        <v>1833.1000000000001</v>
      </c>
    </row>
    <row r="197" spans="1:7" ht="12.75">
      <c r="A197" s="287"/>
      <c r="B197" s="287"/>
      <c r="C197" s="287"/>
      <c r="D197" s="286" t="s">
        <v>5</v>
      </c>
      <c r="E197" s="287"/>
      <c r="F197" s="287"/>
      <c r="G197" s="287"/>
    </row>
    <row r="198" spans="1:7" ht="15">
      <c r="A198" s="184"/>
      <c r="B198" s="184"/>
      <c r="C198" s="184"/>
      <c r="D198" s="81" t="s">
        <v>120</v>
      </c>
      <c r="E198" s="124">
        <f>E199+E200+E201</f>
        <v>394.09999999999997</v>
      </c>
      <c r="F198" s="124">
        <f>F199+F200+F201</f>
        <v>929.4</v>
      </c>
      <c r="G198" s="124">
        <f>G199+G200+G201</f>
        <v>570.9000000000001</v>
      </c>
    </row>
    <row r="199" spans="1:7" ht="14.25">
      <c r="A199" s="184" t="s">
        <v>16</v>
      </c>
      <c r="B199" s="184" t="s">
        <v>139</v>
      </c>
      <c r="C199" s="184" t="s">
        <v>45</v>
      </c>
      <c r="D199" s="86" t="s">
        <v>135</v>
      </c>
      <c r="E199" s="117">
        <v>119.9</v>
      </c>
      <c r="F199" s="117">
        <v>614.1</v>
      </c>
      <c r="G199" s="117">
        <v>289.2</v>
      </c>
    </row>
    <row r="200" spans="1:7" ht="14.25">
      <c r="A200" s="184" t="s">
        <v>163</v>
      </c>
      <c r="B200" s="184" t="s">
        <v>250</v>
      </c>
      <c r="C200" s="184" t="s">
        <v>45</v>
      </c>
      <c r="D200" s="86" t="s">
        <v>164</v>
      </c>
      <c r="E200" s="117">
        <v>260</v>
      </c>
      <c r="F200" s="117">
        <v>290.5</v>
      </c>
      <c r="G200" s="117">
        <v>260</v>
      </c>
    </row>
    <row r="201" spans="1:7" ht="15">
      <c r="A201" s="184" t="s">
        <v>16</v>
      </c>
      <c r="B201" s="184" t="s">
        <v>118</v>
      </c>
      <c r="C201" s="184" t="s">
        <v>45</v>
      </c>
      <c r="D201" s="62" t="s">
        <v>150</v>
      </c>
      <c r="E201" s="51">
        <v>14.2</v>
      </c>
      <c r="F201" s="51">
        <v>24.8</v>
      </c>
      <c r="G201" s="51">
        <v>21.7</v>
      </c>
    </row>
    <row r="202" spans="1:7" ht="15">
      <c r="A202" s="184"/>
      <c r="B202" s="184"/>
      <c r="C202" s="184"/>
      <c r="D202" s="62"/>
      <c r="E202" s="51"/>
      <c r="F202" s="51"/>
      <c r="G202" s="51"/>
    </row>
    <row r="203" spans="1:7" ht="14.25">
      <c r="A203" s="184" t="s">
        <v>16</v>
      </c>
      <c r="B203" s="184" t="s">
        <v>17</v>
      </c>
      <c r="C203" s="184" t="s">
        <v>45</v>
      </c>
      <c r="D203" s="81" t="s">
        <v>302</v>
      </c>
      <c r="E203" s="103">
        <v>23.1</v>
      </c>
      <c r="F203" s="103">
        <v>23.1</v>
      </c>
      <c r="G203" s="103">
        <v>52.6</v>
      </c>
    </row>
    <row r="204" spans="1:7" ht="15">
      <c r="A204" s="184" t="s">
        <v>454</v>
      </c>
      <c r="B204" s="184" t="s">
        <v>455</v>
      </c>
      <c r="C204" s="184" t="s">
        <v>45</v>
      </c>
      <c r="D204" s="82" t="s">
        <v>33</v>
      </c>
      <c r="E204" s="53">
        <v>101.6</v>
      </c>
      <c r="F204" s="53">
        <v>217.2</v>
      </c>
      <c r="G204" s="101">
        <v>223</v>
      </c>
    </row>
    <row r="205" spans="1:7" ht="15">
      <c r="A205" s="184"/>
      <c r="B205" s="184"/>
      <c r="C205" s="184"/>
      <c r="D205" s="16"/>
      <c r="E205" s="35"/>
      <c r="F205" s="35"/>
      <c r="G205" s="35"/>
    </row>
    <row r="206" spans="1:7" ht="15">
      <c r="A206" s="184" t="s">
        <v>19</v>
      </c>
      <c r="B206" s="184" t="s">
        <v>130</v>
      </c>
      <c r="C206" s="184" t="s">
        <v>45</v>
      </c>
      <c r="D206" s="71" t="s">
        <v>20</v>
      </c>
      <c r="E206" s="92">
        <v>472.6</v>
      </c>
      <c r="F206" s="92">
        <v>545.4</v>
      </c>
      <c r="G206" s="92">
        <v>537.1</v>
      </c>
    </row>
    <row r="207" spans="1:7" ht="15">
      <c r="A207" s="184"/>
      <c r="B207" s="184"/>
      <c r="C207" s="184"/>
      <c r="D207" s="71"/>
      <c r="E207" s="92"/>
      <c r="F207" s="92"/>
      <c r="G207" s="92"/>
    </row>
    <row r="208" spans="1:7" ht="15">
      <c r="A208" s="184" t="s">
        <v>367</v>
      </c>
      <c r="B208" s="184" t="s">
        <v>368</v>
      </c>
      <c r="C208" s="184" t="s">
        <v>45</v>
      </c>
      <c r="D208" s="81" t="s">
        <v>363</v>
      </c>
      <c r="E208" s="92">
        <v>251.4</v>
      </c>
      <c r="F208" s="92">
        <v>723</v>
      </c>
      <c r="G208" s="92">
        <v>449.5</v>
      </c>
    </row>
    <row r="209" spans="1:7" ht="12.75">
      <c r="A209" s="287"/>
      <c r="B209" s="287"/>
      <c r="C209" s="287"/>
      <c r="D209" s="287"/>
      <c r="E209" s="287"/>
      <c r="F209" s="287"/>
      <c r="G209" s="287"/>
    </row>
    <row r="210" spans="1:7" ht="15">
      <c r="A210" s="182"/>
      <c r="B210" s="182"/>
      <c r="C210" s="182"/>
      <c r="D210" s="281" t="s">
        <v>46</v>
      </c>
      <c r="E210" s="282">
        <f>E212+E216+E217+E219+E221</f>
        <v>12.700000000000001</v>
      </c>
      <c r="F210" s="282">
        <f>F212+F216+F217+F219+F221</f>
        <v>11.8</v>
      </c>
      <c r="G210" s="282">
        <f>G212+G216+G217+G219+G221</f>
        <v>9.8</v>
      </c>
    </row>
    <row r="211" spans="1:7" ht="12.75">
      <c r="A211" s="287"/>
      <c r="B211" s="287"/>
      <c r="C211" s="287"/>
      <c r="D211" s="286" t="s">
        <v>5</v>
      </c>
      <c r="E211" s="287"/>
      <c r="F211" s="287"/>
      <c r="G211" s="287"/>
    </row>
    <row r="212" spans="1:7" ht="15">
      <c r="A212" s="184"/>
      <c r="B212" s="184"/>
      <c r="C212" s="184"/>
      <c r="D212" s="81" t="s">
        <v>120</v>
      </c>
      <c r="E212" s="101">
        <f>E213+E214</f>
        <v>2.3</v>
      </c>
      <c r="F212" s="101">
        <f>F213+F214</f>
        <v>2.3</v>
      </c>
      <c r="G212" s="101">
        <f>G213+G214</f>
        <v>2.3</v>
      </c>
    </row>
    <row r="213" spans="1:7" ht="14.25">
      <c r="A213" s="184" t="s">
        <v>16</v>
      </c>
      <c r="B213" s="184" t="s">
        <v>139</v>
      </c>
      <c r="C213" s="184" t="s">
        <v>45</v>
      </c>
      <c r="D213" s="86" t="s">
        <v>135</v>
      </c>
      <c r="E213" s="118"/>
      <c r="F213" s="118"/>
      <c r="G213" s="118"/>
    </row>
    <row r="214" spans="1:7" ht="14.25">
      <c r="A214" s="184" t="s">
        <v>16</v>
      </c>
      <c r="B214" s="184" t="s">
        <v>118</v>
      </c>
      <c r="C214" s="184" t="s">
        <v>45</v>
      </c>
      <c r="D214" s="62" t="s">
        <v>150</v>
      </c>
      <c r="E214" s="108">
        <v>2.3</v>
      </c>
      <c r="F214" s="108">
        <v>2.3</v>
      </c>
      <c r="G214" s="108">
        <v>2.3</v>
      </c>
    </row>
    <row r="215" spans="1:7" ht="14.25">
      <c r="A215" s="184"/>
      <c r="B215" s="184"/>
      <c r="C215" s="184"/>
      <c r="D215" s="62"/>
      <c r="E215" s="108"/>
      <c r="F215" s="108"/>
      <c r="G215" s="108"/>
    </row>
    <row r="216" spans="1:7" ht="14.25">
      <c r="A216" s="184" t="s">
        <v>16</v>
      </c>
      <c r="B216" s="184" t="s">
        <v>118</v>
      </c>
      <c r="C216" s="184" t="s">
        <v>45</v>
      </c>
      <c r="D216" s="81" t="s">
        <v>302</v>
      </c>
      <c r="E216" s="96">
        <v>1.5</v>
      </c>
      <c r="F216" s="96">
        <v>1.5</v>
      </c>
      <c r="G216" s="96">
        <v>1.5</v>
      </c>
    </row>
    <row r="217" spans="1:7" ht="15">
      <c r="A217" s="184" t="s">
        <v>454</v>
      </c>
      <c r="B217" s="184" t="s">
        <v>455</v>
      </c>
      <c r="C217" s="184" t="s">
        <v>45</v>
      </c>
      <c r="D217" s="82" t="s">
        <v>33</v>
      </c>
      <c r="E217" s="92"/>
      <c r="F217" s="92"/>
      <c r="G217" s="92">
        <v>3</v>
      </c>
    </row>
    <row r="218" spans="1:7" ht="15">
      <c r="A218" s="184"/>
      <c r="B218" s="184"/>
      <c r="C218" s="184"/>
      <c r="D218" s="82"/>
      <c r="E218" s="92"/>
      <c r="F218" s="92"/>
      <c r="G218" s="92"/>
    </row>
    <row r="219" spans="1:7" ht="15">
      <c r="A219" s="184" t="s">
        <v>19</v>
      </c>
      <c r="B219" s="184" t="s">
        <v>130</v>
      </c>
      <c r="C219" s="184" t="s">
        <v>45</v>
      </c>
      <c r="D219" s="71" t="s">
        <v>20</v>
      </c>
      <c r="E219" s="92">
        <v>5</v>
      </c>
      <c r="F219" s="92">
        <v>5</v>
      </c>
      <c r="G219" s="92"/>
    </row>
    <row r="220" spans="1:7" ht="15">
      <c r="A220" s="184"/>
      <c r="B220" s="184"/>
      <c r="C220" s="184"/>
      <c r="D220" s="71"/>
      <c r="E220" s="92"/>
      <c r="F220" s="92"/>
      <c r="G220" s="92"/>
    </row>
    <row r="221" spans="1:7" ht="15">
      <c r="A221" s="184" t="s">
        <v>367</v>
      </c>
      <c r="B221" s="184" t="s">
        <v>368</v>
      </c>
      <c r="C221" s="184" t="s">
        <v>45</v>
      </c>
      <c r="D221" s="81" t="s">
        <v>363</v>
      </c>
      <c r="E221" s="92">
        <v>3.9</v>
      </c>
      <c r="F221" s="92">
        <v>3</v>
      </c>
      <c r="G221" s="92">
        <v>3</v>
      </c>
    </row>
    <row r="222" spans="1:7" ht="12.75">
      <c r="A222" s="287"/>
      <c r="B222" s="287"/>
      <c r="C222" s="287"/>
      <c r="D222" s="287"/>
      <c r="E222" s="287"/>
      <c r="F222" s="287"/>
      <c r="G222" s="287"/>
    </row>
    <row r="223" spans="1:7" ht="90">
      <c r="A223" s="184"/>
      <c r="B223" s="184"/>
      <c r="C223" s="184"/>
      <c r="D223" s="36" t="s">
        <v>138</v>
      </c>
      <c r="E223" s="259">
        <f>E225+E229+E230+E232+E234</f>
        <v>49.199999999999996</v>
      </c>
      <c r="F223" s="259">
        <f>F225+F229+F230+F232+F234</f>
        <v>55.4</v>
      </c>
      <c r="G223" s="259">
        <f>G225+G229+G230+G232+G234</f>
        <v>77.39999999999999</v>
      </c>
    </row>
    <row r="224" spans="1:7" ht="12.75">
      <c r="A224" s="287"/>
      <c r="B224" s="287"/>
      <c r="C224" s="287"/>
      <c r="D224" s="286" t="s">
        <v>5</v>
      </c>
      <c r="E224" s="287"/>
      <c r="F224" s="287"/>
      <c r="G224" s="287"/>
    </row>
    <row r="225" spans="1:7" ht="15">
      <c r="A225" s="184"/>
      <c r="B225" s="184"/>
      <c r="C225" s="184"/>
      <c r="D225" s="81" t="s">
        <v>120</v>
      </c>
      <c r="E225" s="92">
        <f>E226+E227</f>
        <v>0</v>
      </c>
      <c r="F225" s="92">
        <f>F226+F227</f>
        <v>0</v>
      </c>
      <c r="G225" s="92">
        <f>G226+G227</f>
        <v>22.2</v>
      </c>
    </row>
    <row r="226" spans="1:7" ht="15">
      <c r="A226" s="184" t="s">
        <v>16</v>
      </c>
      <c r="B226" s="184" t="s">
        <v>139</v>
      </c>
      <c r="C226" s="184" t="s">
        <v>51</v>
      </c>
      <c r="D226" s="86" t="s">
        <v>135</v>
      </c>
      <c r="E226" s="5"/>
      <c r="F226" s="5"/>
      <c r="G226" s="5">
        <v>22.2</v>
      </c>
    </row>
    <row r="227" spans="1:7" ht="14.25">
      <c r="A227" s="184" t="s">
        <v>16</v>
      </c>
      <c r="B227" s="184" t="s">
        <v>118</v>
      </c>
      <c r="C227" s="184" t="s">
        <v>51</v>
      </c>
      <c r="D227" s="62" t="s">
        <v>150</v>
      </c>
      <c r="E227" s="117"/>
      <c r="F227" s="117"/>
      <c r="G227" s="117"/>
    </row>
    <row r="228" spans="1:7" ht="14.25">
      <c r="A228" s="184"/>
      <c r="B228" s="184"/>
      <c r="C228" s="184"/>
      <c r="D228" s="62"/>
      <c r="E228" s="117"/>
      <c r="F228" s="117"/>
      <c r="G228" s="117"/>
    </row>
    <row r="229" spans="1:7" ht="14.25">
      <c r="A229" s="184" t="s">
        <v>16</v>
      </c>
      <c r="B229" s="184" t="s">
        <v>118</v>
      </c>
      <c r="C229" s="184" t="s">
        <v>51</v>
      </c>
      <c r="D229" s="81" t="s">
        <v>302</v>
      </c>
      <c r="E229" s="96">
        <v>4</v>
      </c>
      <c r="F229" s="96">
        <v>4</v>
      </c>
      <c r="G229" s="96">
        <v>4</v>
      </c>
    </row>
    <row r="230" spans="1:7" ht="15">
      <c r="A230" s="184" t="s">
        <v>454</v>
      </c>
      <c r="B230" s="184" t="s">
        <v>455</v>
      </c>
      <c r="C230" s="184" t="s">
        <v>51</v>
      </c>
      <c r="D230" s="82" t="s">
        <v>33</v>
      </c>
      <c r="E230" s="5">
        <v>3.2</v>
      </c>
      <c r="F230" s="5">
        <v>1.4</v>
      </c>
      <c r="G230" s="5">
        <v>3.4</v>
      </c>
    </row>
    <row r="231" spans="1:7" ht="15">
      <c r="A231" s="184"/>
      <c r="B231" s="184"/>
      <c r="C231" s="184"/>
      <c r="D231" s="16"/>
      <c r="E231" s="35"/>
      <c r="F231" s="35"/>
      <c r="G231" s="35"/>
    </row>
    <row r="232" spans="1:7" ht="15">
      <c r="A232" s="184" t="s">
        <v>19</v>
      </c>
      <c r="B232" s="184" t="s">
        <v>126</v>
      </c>
      <c r="C232" s="184" t="s">
        <v>51</v>
      </c>
      <c r="D232" s="71" t="s">
        <v>20</v>
      </c>
      <c r="E232" s="101">
        <v>9.2</v>
      </c>
      <c r="F232" s="101">
        <v>17.2</v>
      </c>
      <c r="G232" s="101">
        <v>15</v>
      </c>
    </row>
    <row r="233" spans="1:7" ht="15">
      <c r="A233" s="184"/>
      <c r="B233" s="184"/>
      <c r="C233" s="184"/>
      <c r="D233" s="71"/>
      <c r="E233" s="101"/>
      <c r="F233" s="101"/>
      <c r="G233" s="101"/>
    </row>
    <row r="234" spans="1:7" ht="15">
      <c r="A234" s="184" t="s">
        <v>367</v>
      </c>
      <c r="B234" s="184" t="s">
        <v>368</v>
      </c>
      <c r="C234" s="184" t="s">
        <v>51</v>
      </c>
      <c r="D234" s="81" t="s">
        <v>363</v>
      </c>
      <c r="E234" s="101">
        <v>32.8</v>
      </c>
      <c r="F234" s="101">
        <v>32.8</v>
      </c>
      <c r="G234" s="101">
        <v>32.8</v>
      </c>
    </row>
    <row r="235" spans="1:7" ht="12.75">
      <c r="A235" s="287"/>
      <c r="B235" s="287"/>
      <c r="C235" s="287"/>
      <c r="D235" s="287"/>
      <c r="E235" s="287"/>
      <c r="F235" s="287"/>
      <c r="G235" s="287"/>
    </row>
    <row r="236" spans="1:7" ht="30">
      <c r="A236" s="184"/>
      <c r="B236" s="184"/>
      <c r="C236" s="184"/>
      <c r="D236" s="29" t="s">
        <v>54</v>
      </c>
      <c r="E236" s="280">
        <f>E237+E244+E252+E261+E267+E276</f>
        <v>4561.3</v>
      </c>
      <c r="F236" s="280">
        <f>F237+F244+F252+F261+F267+F276</f>
        <v>5533.3</v>
      </c>
      <c r="G236" s="280">
        <f>G237+G244+G252+G261+G267+G276</f>
        <v>5217</v>
      </c>
    </row>
    <row r="237" spans="1:7" ht="15">
      <c r="A237" s="184"/>
      <c r="B237" s="184"/>
      <c r="C237" s="184"/>
      <c r="D237" s="24" t="s">
        <v>55</v>
      </c>
      <c r="E237" s="132">
        <f>E239</f>
        <v>3044.6</v>
      </c>
      <c r="F237" s="132">
        <f>F239</f>
        <v>3102.8</v>
      </c>
      <c r="G237" s="132">
        <f>G239</f>
        <v>3055.8999999999996</v>
      </c>
    </row>
    <row r="238" spans="1:7" ht="12.75">
      <c r="A238" s="287"/>
      <c r="B238" s="287"/>
      <c r="C238" s="287"/>
      <c r="D238" s="286" t="s">
        <v>5</v>
      </c>
      <c r="E238" s="287"/>
      <c r="F238" s="287"/>
      <c r="G238" s="287"/>
    </row>
    <row r="239" spans="1:7" ht="15">
      <c r="A239" s="184"/>
      <c r="B239" s="184"/>
      <c r="C239" s="184"/>
      <c r="D239" s="81" t="s">
        <v>120</v>
      </c>
      <c r="E239" s="101">
        <v>3044.6</v>
      </c>
      <c r="F239" s="101">
        <v>3102.8</v>
      </c>
      <c r="G239" s="101">
        <f>G240+G241+G242</f>
        <v>3055.8999999999996</v>
      </c>
    </row>
    <row r="240" spans="1:7" ht="14.25">
      <c r="A240" s="184" t="s">
        <v>16</v>
      </c>
      <c r="B240" s="184" t="s">
        <v>139</v>
      </c>
      <c r="C240" s="184" t="s">
        <v>56</v>
      </c>
      <c r="D240" s="222" t="s">
        <v>284</v>
      </c>
      <c r="E240" s="117"/>
      <c r="F240" s="117"/>
      <c r="G240" s="117">
        <v>1306.6</v>
      </c>
    </row>
    <row r="241" spans="1:7" ht="14.25">
      <c r="A241" s="184" t="s">
        <v>16</v>
      </c>
      <c r="B241" s="184" t="s">
        <v>139</v>
      </c>
      <c r="C241" s="184" t="s">
        <v>56</v>
      </c>
      <c r="D241" s="114" t="s">
        <v>282</v>
      </c>
      <c r="E241" s="108"/>
      <c r="F241" s="116"/>
      <c r="G241" s="108">
        <v>1749.3</v>
      </c>
    </row>
    <row r="242" spans="1:7" ht="14.25">
      <c r="A242" s="184"/>
      <c r="B242" s="184"/>
      <c r="C242" s="184"/>
      <c r="D242" s="62" t="s">
        <v>283</v>
      </c>
      <c r="E242" s="116"/>
      <c r="F242" s="116"/>
      <c r="G242" s="116"/>
    </row>
    <row r="243" spans="1:7" ht="12.75">
      <c r="A243" s="287"/>
      <c r="B243" s="287"/>
      <c r="C243" s="287"/>
      <c r="D243" s="287"/>
      <c r="E243" s="287"/>
      <c r="F243" s="287"/>
      <c r="G243" s="287"/>
    </row>
    <row r="244" spans="1:7" ht="15">
      <c r="A244" s="182"/>
      <c r="B244" s="182"/>
      <c r="C244" s="182"/>
      <c r="D244" s="156" t="s">
        <v>58</v>
      </c>
      <c r="E244" s="157">
        <f>E246+E250</f>
        <v>6</v>
      </c>
      <c r="F244" s="157">
        <f>F246+F250</f>
        <v>6</v>
      </c>
      <c r="G244" s="157">
        <f>G246+G250</f>
        <v>19</v>
      </c>
    </row>
    <row r="245" spans="1:7" ht="12.75">
      <c r="A245" s="287"/>
      <c r="B245" s="287"/>
      <c r="C245" s="287"/>
      <c r="D245" s="286" t="s">
        <v>5</v>
      </c>
      <c r="E245" s="287"/>
      <c r="F245" s="287"/>
      <c r="G245" s="287"/>
    </row>
    <row r="246" spans="1:7" ht="15">
      <c r="A246" s="184"/>
      <c r="B246" s="184"/>
      <c r="C246" s="184"/>
      <c r="D246" s="81" t="s">
        <v>285</v>
      </c>
      <c r="E246" s="101">
        <v>1</v>
      </c>
      <c r="F246" s="101">
        <v>1</v>
      </c>
      <c r="G246" s="101">
        <v>14</v>
      </c>
    </row>
    <row r="247" spans="1:7" ht="14.25">
      <c r="A247" s="184" t="s">
        <v>16</v>
      </c>
      <c r="B247" s="184" t="s">
        <v>128</v>
      </c>
      <c r="C247" s="184" t="s">
        <v>56</v>
      </c>
      <c r="D247" s="86" t="s">
        <v>135</v>
      </c>
      <c r="E247" s="117"/>
      <c r="F247" s="117"/>
      <c r="G247" s="117">
        <v>13</v>
      </c>
    </row>
    <row r="248" spans="1:7" ht="14.25">
      <c r="A248" s="184" t="s">
        <v>16</v>
      </c>
      <c r="B248" s="184" t="s">
        <v>118</v>
      </c>
      <c r="C248" s="184" t="s">
        <v>56</v>
      </c>
      <c r="D248" s="62" t="s">
        <v>150</v>
      </c>
      <c r="E248" s="117"/>
      <c r="F248" s="117"/>
      <c r="G248" s="117">
        <v>1</v>
      </c>
    </row>
    <row r="249" spans="1:7" ht="14.25">
      <c r="A249" s="184"/>
      <c r="B249" s="184"/>
      <c r="C249" s="184"/>
      <c r="D249" s="62"/>
      <c r="E249" s="108"/>
      <c r="F249" s="108"/>
      <c r="G249" s="108"/>
    </row>
    <row r="250" spans="1:7" ht="15">
      <c r="A250" s="184" t="s">
        <v>454</v>
      </c>
      <c r="B250" s="184" t="s">
        <v>455</v>
      </c>
      <c r="C250" s="184" t="s">
        <v>56</v>
      </c>
      <c r="D250" s="82" t="s">
        <v>33</v>
      </c>
      <c r="E250" s="101">
        <v>5</v>
      </c>
      <c r="F250" s="101">
        <v>5</v>
      </c>
      <c r="G250" s="101">
        <v>5</v>
      </c>
    </row>
    <row r="251" spans="1:7" ht="12.75">
      <c r="A251" s="287"/>
      <c r="B251" s="287"/>
      <c r="C251" s="287"/>
      <c r="D251" s="287"/>
      <c r="E251" s="287"/>
      <c r="F251" s="287"/>
      <c r="G251" s="287"/>
    </row>
    <row r="252" spans="1:7" ht="28.5">
      <c r="A252" s="184"/>
      <c r="B252" s="184"/>
      <c r="C252" s="184"/>
      <c r="D252" s="44" t="s">
        <v>374</v>
      </c>
      <c r="E252" s="128">
        <f>E254+E257+E259</f>
        <v>1116.9</v>
      </c>
      <c r="F252" s="128">
        <f>F254+F257+F259</f>
        <v>1217.7</v>
      </c>
      <c r="G252" s="128">
        <f>G254+G257+G259</f>
        <v>1070.5</v>
      </c>
    </row>
    <row r="253" spans="1:7" ht="12.75">
      <c r="A253" s="287"/>
      <c r="B253" s="287"/>
      <c r="C253" s="287"/>
      <c r="D253" s="286" t="s">
        <v>5</v>
      </c>
      <c r="E253" s="287"/>
      <c r="F253" s="287"/>
      <c r="G253" s="287"/>
    </row>
    <row r="254" spans="1:7" ht="14.25">
      <c r="A254" s="184"/>
      <c r="B254" s="184"/>
      <c r="C254" s="184"/>
      <c r="D254" s="81" t="s">
        <v>120</v>
      </c>
      <c r="E254" s="49">
        <f>E255</f>
        <v>672.5</v>
      </c>
      <c r="F254" s="49">
        <f>F255</f>
        <v>672.5</v>
      </c>
      <c r="G254" s="97">
        <f>G255</f>
        <v>575</v>
      </c>
    </row>
    <row r="255" spans="1:7" ht="15">
      <c r="A255" s="184" t="s">
        <v>16</v>
      </c>
      <c r="B255" s="184" t="s">
        <v>139</v>
      </c>
      <c r="C255" s="184" t="s">
        <v>56</v>
      </c>
      <c r="D255" s="86" t="s">
        <v>135</v>
      </c>
      <c r="E255" s="5">
        <v>672.5</v>
      </c>
      <c r="F255" s="5">
        <v>672.5</v>
      </c>
      <c r="G255" s="92">
        <v>575</v>
      </c>
    </row>
    <row r="256" spans="1:7" ht="15">
      <c r="A256" s="184"/>
      <c r="B256" s="184"/>
      <c r="C256" s="184"/>
      <c r="D256" s="86"/>
      <c r="E256" s="5"/>
      <c r="F256" s="5"/>
      <c r="G256" s="5"/>
    </row>
    <row r="257" spans="1:7" ht="15">
      <c r="A257" s="184" t="s">
        <v>454</v>
      </c>
      <c r="B257" s="184" t="s">
        <v>455</v>
      </c>
      <c r="C257" s="184" t="s">
        <v>56</v>
      </c>
      <c r="D257" s="82" t="s">
        <v>33</v>
      </c>
      <c r="E257" s="92">
        <v>7</v>
      </c>
      <c r="F257" s="92">
        <v>7</v>
      </c>
      <c r="G257" s="92">
        <v>7</v>
      </c>
    </row>
    <row r="258" spans="1:7" ht="15">
      <c r="A258" s="184"/>
      <c r="B258" s="184"/>
      <c r="C258" s="184"/>
      <c r="D258" s="82"/>
      <c r="E258" s="5"/>
      <c r="F258" s="5"/>
      <c r="G258" s="5"/>
    </row>
    <row r="259" spans="1:7" ht="15">
      <c r="A259" s="184" t="s">
        <v>367</v>
      </c>
      <c r="B259" s="184" t="s">
        <v>368</v>
      </c>
      <c r="C259" s="184" t="s">
        <v>56</v>
      </c>
      <c r="D259" s="81" t="s">
        <v>363</v>
      </c>
      <c r="E259" s="5">
        <v>437.4</v>
      </c>
      <c r="F259" s="5">
        <v>538.2</v>
      </c>
      <c r="G259" s="5">
        <v>488.5</v>
      </c>
    </row>
    <row r="260" spans="1:7" ht="12.75">
      <c r="A260" s="287"/>
      <c r="B260" s="287"/>
      <c r="C260" s="287"/>
      <c r="D260" s="287"/>
      <c r="E260" s="287"/>
      <c r="F260" s="287"/>
      <c r="G260" s="287"/>
    </row>
    <row r="261" spans="1:7" ht="15">
      <c r="A261" s="182"/>
      <c r="B261" s="182"/>
      <c r="C261" s="182"/>
      <c r="D261" s="26" t="s">
        <v>62</v>
      </c>
      <c r="E261" s="127">
        <f>E263+E265</f>
        <v>104</v>
      </c>
      <c r="F261" s="127">
        <f>F263+F265</f>
        <v>113.6</v>
      </c>
      <c r="G261" s="127">
        <f>G263+G265</f>
        <v>129</v>
      </c>
    </row>
    <row r="262" spans="1:7" ht="12.75">
      <c r="A262" s="287"/>
      <c r="B262" s="287"/>
      <c r="C262" s="287"/>
      <c r="D262" s="286" t="s">
        <v>5</v>
      </c>
      <c r="E262" s="287"/>
      <c r="F262" s="287"/>
      <c r="G262" s="287"/>
    </row>
    <row r="263" spans="1:7" ht="15">
      <c r="A263" s="184" t="s">
        <v>454</v>
      </c>
      <c r="B263" s="184" t="s">
        <v>455</v>
      </c>
      <c r="C263" s="184" t="s">
        <v>56</v>
      </c>
      <c r="D263" s="82" t="s">
        <v>33</v>
      </c>
      <c r="E263" s="95">
        <v>104</v>
      </c>
      <c r="F263" s="95">
        <v>104</v>
      </c>
      <c r="G263" s="95">
        <v>104</v>
      </c>
    </row>
    <row r="264" spans="1:7" ht="15">
      <c r="A264" s="182"/>
      <c r="B264" s="182"/>
      <c r="C264" s="182"/>
      <c r="D264" s="129"/>
      <c r="E264" s="95"/>
      <c r="F264" s="95"/>
      <c r="G264" s="95"/>
    </row>
    <row r="265" spans="1:7" ht="15">
      <c r="A265" s="184" t="s">
        <v>19</v>
      </c>
      <c r="B265" s="184" t="s">
        <v>126</v>
      </c>
      <c r="C265" s="184" t="s">
        <v>56</v>
      </c>
      <c r="D265" s="71" t="s">
        <v>20</v>
      </c>
      <c r="E265" s="95"/>
      <c r="F265" s="95">
        <v>9.6</v>
      </c>
      <c r="G265" s="95">
        <v>25</v>
      </c>
    </row>
    <row r="266" spans="1:7" ht="12.75">
      <c r="A266" s="287"/>
      <c r="B266" s="287"/>
      <c r="C266" s="287"/>
      <c r="D266" s="287"/>
      <c r="E266" s="287"/>
      <c r="F266" s="287"/>
      <c r="G266" s="287"/>
    </row>
    <row r="267" spans="1:7" ht="15">
      <c r="A267" s="184"/>
      <c r="B267" s="184"/>
      <c r="C267" s="184"/>
      <c r="D267" s="24" t="s">
        <v>63</v>
      </c>
      <c r="E267" s="126">
        <f>E269+E272+E274</f>
        <v>15</v>
      </c>
      <c r="F267" s="126">
        <f>F269+F272+F274</f>
        <v>19</v>
      </c>
      <c r="G267" s="126">
        <f>G269+G272+G274</f>
        <v>165</v>
      </c>
    </row>
    <row r="268" spans="1:7" ht="12.75">
      <c r="A268" s="287"/>
      <c r="B268" s="287"/>
      <c r="C268" s="287"/>
      <c r="D268" s="286" t="s">
        <v>5</v>
      </c>
      <c r="E268" s="287"/>
      <c r="F268" s="287"/>
      <c r="G268" s="287"/>
    </row>
    <row r="269" spans="1:7" ht="14.25">
      <c r="A269" s="182"/>
      <c r="B269" s="182"/>
      <c r="C269" s="182"/>
      <c r="D269" s="81" t="s">
        <v>120</v>
      </c>
      <c r="E269" s="103">
        <f>E270</f>
        <v>0</v>
      </c>
      <c r="F269" s="103">
        <f>F270</f>
        <v>0</v>
      </c>
      <c r="G269" s="96">
        <f>G270</f>
        <v>105</v>
      </c>
    </row>
    <row r="270" spans="1:7" ht="15">
      <c r="A270" s="184" t="s">
        <v>16</v>
      </c>
      <c r="B270" s="184" t="s">
        <v>139</v>
      </c>
      <c r="C270" s="184" t="s">
        <v>56</v>
      </c>
      <c r="D270" s="86" t="s">
        <v>135</v>
      </c>
      <c r="E270" s="35"/>
      <c r="F270" s="35"/>
      <c r="G270" s="108">
        <v>105</v>
      </c>
    </row>
    <row r="271" spans="1:7" ht="15">
      <c r="A271" s="184"/>
      <c r="B271" s="184"/>
      <c r="C271" s="184"/>
      <c r="D271" s="86"/>
      <c r="E271" s="35"/>
      <c r="F271" s="35"/>
      <c r="G271" s="35"/>
    </row>
    <row r="272" spans="1:7" ht="15">
      <c r="A272" s="184" t="s">
        <v>454</v>
      </c>
      <c r="B272" s="184" t="s">
        <v>455</v>
      </c>
      <c r="C272" s="184" t="s">
        <v>56</v>
      </c>
      <c r="D272" s="82" t="s">
        <v>33</v>
      </c>
      <c r="E272" s="96">
        <v>15</v>
      </c>
      <c r="F272" s="96">
        <v>15</v>
      </c>
      <c r="G272" s="96">
        <v>15</v>
      </c>
    </row>
    <row r="273" spans="1:7" ht="15">
      <c r="A273" s="184"/>
      <c r="B273" s="184"/>
      <c r="C273" s="184"/>
      <c r="D273" s="82"/>
      <c r="E273" s="96"/>
      <c r="F273" s="96"/>
      <c r="G273" s="96"/>
    </row>
    <row r="274" spans="1:7" ht="15">
      <c r="A274" s="184" t="s">
        <v>19</v>
      </c>
      <c r="B274" s="184" t="s">
        <v>126</v>
      </c>
      <c r="C274" s="184" t="s">
        <v>56</v>
      </c>
      <c r="D274" s="71" t="s">
        <v>20</v>
      </c>
      <c r="E274" s="96"/>
      <c r="F274" s="96">
        <v>4</v>
      </c>
      <c r="G274" s="96">
        <v>45</v>
      </c>
    </row>
    <row r="275" spans="1:7" ht="12.75">
      <c r="A275" s="287"/>
      <c r="B275" s="287"/>
      <c r="C275" s="287"/>
      <c r="D275" s="287"/>
      <c r="E275" s="287"/>
      <c r="F275" s="287"/>
      <c r="G275" s="287"/>
    </row>
    <row r="276" spans="1:7" ht="57">
      <c r="A276" s="184"/>
      <c r="B276" s="184"/>
      <c r="C276" s="184"/>
      <c r="D276" s="44" t="s">
        <v>93</v>
      </c>
      <c r="E276" s="285">
        <f>E278+E282+E283+E285+E287</f>
        <v>274.8</v>
      </c>
      <c r="F276" s="285">
        <f>F278+F282+F283+F285+F287</f>
        <v>1074.2</v>
      </c>
      <c r="G276" s="285">
        <f>G278+G282+G283+G285+G287</f>
        <v>777.6</v>
      </c>
    </row>
    <row r="277" spans="1:7" ht="12.75">
      <c r="A277" s="287"/>
      <c r="B277" s="287"/>
      <c r="C277" s="287"/>
      <c r="D277" s="286" t="s">
        <v>5</v>
      </c>
      <c r="E277" s="287"/>
      <c r="F277" s="287"/>
      <c r="G277" s="287"/>
    </row>
    <row r="278" spans="1:7" ht="14.25">
      <c r="A278" s="184"/>
      <c r="B278" s="184"/>
      <c r="C278" s="184"/>
      <c r="D278" s="81" t="s">
        <v>120</v>
      </c>
      <c r="E278" s="108">
        <f>E279+E280</f>
        <v>13</v>
      </c>
      <c r="F278" s="108">
        <f>F279+F280</f>
        <v>346.9</v>
      </c>
      <c r="G278" s="108">
        <f>G279+G280</f>
        <v>505.9</v>
      </c>
    </row>
    <row r="279" spans="1:7" ht="15">
      <c r="A279" s="184" t="s">
        <v>16</v>
      </c>
      <c r="B279" s="184" t="s">
        <v>139</v>
      </c>
      <c r="C279" s="184" t="s">
        <v>56</v>
      </c>
      <c r="D279" s="86" t="s">
        <v>135</v>
      </c>
      <c r="E279" s="5"/>
      <c r="F279" s="5">
        <v>316.5</v>
      </c>
      <c r="G279" s="5">
        <v>476</v>
      </c>
    </row>
    <row r="280" spans="1:7" ht="14.25">
      <c r="A280" s="184"/>
      <c r="B280" s="184"/>
      <c r="C280" s="184"/>
      <c r="D280" s="62" t="s">
        <v>150</v>
      </c>
      <c r="E280" s="97">
        <v>13</v>
      </c>
      <c r="F280" s="97">
        <v>30.4</v>
      </c>
      <c r="G280" s="97">
        <v>29.9</v>
      </c>
    </row>
    <row r="281" spans="1:7" ht="14.25">
      <c r="A281" s="184"/>
      <c r="B281" s="184"/>
      <c r="C281" s="184"/>
      <c r="D281" s="62"/>
      <c r="E281" s="97"/>
      <c r="F281" s="97"/>
      <c r="G281" s="97"/>
    </row>
    <row r="282" spans="1:7" ht="14.25">
      <c r="A282" s="184" t="s">
        <v>16</v>
      </c>
      <c r="B282" s="184" t="s">
        <v>118</v>
      </c>
      <c r="C282" s="184" t="s">
        <v>56</v>
      </c>
      <c r="D282" s="81" t="s">
        <v>302</v>
      </c>
      <c r="E282" s="103">
        <v>7.7</v>
      </c>
      <c r="F282" s="103">
        <v>7.7</v>
      </c>
      <c r="G282" s="103">
        <v>7.7</v>
      </c>
    </row>
    <row r="283" spans="1:7" ht="15">
      <c r="A283" s="184" t="s">
        <v>454</v>
      </c>
      <c r="B283" s="184" t="s">
        <v>455</v>
      </c>
      <c r="C283" s="184" t="s">
        <v>56</v>
      </c>
      <c r="D283" s="82" t="s">
        <v>33</v>
      </c>
      <c r="E283" s="101">
        <v>46</v>
      </c>
      <c r="F283" s="101">
        <v>273.9</v>
      </c>
      <c r="G283" s="101">
        <v>124.8</v>
      </c>
    </row>
    <row r="284" spans="1:7" ht="15">
      <c r="A284" s="184"/>
      <c r="B284" s="184"/>
      <c r="C284" s="184"/>
      <c r="D284" s="16"/>
      <c r="E284" s="5"/>
      <c r="F284" s="5"/>
      <c r="G284" s="5"/>
    </row>
    <row r="285" spans="1:7" ht="15">
      <c r="A285" s="184" t="s">
        <v>19</v>
      </c>
      <c r="B285" s="184" t="s">
        <v>126</v>
      </c>
      <c r="C285" s="184" t="s">
        <v>56</v>
      </c>
      <c r="D285" s="71" t="s">
        <v>20</v>
      </c>
      <c r="E285" s="101">
        <v>24</v>
      </c>
      <c r="F285" s="101">
        <v>12.7</v>
      </c>
      <c r="G285" s="101">
        <v>19</v>
      </c>
    </row>
    <row r="286" spans="1:7" ht="15">
      <c r="A286" s="184"/>
      <c r="B286" s="184"/>
      <c r="C286" s="184"/>
      <c r="D286" s="71"/>
      <c r="E286" s="101"/>
      <c r="F286" s="101"/>
      <c r="G286" s="101"/>
    </row>
    <row r="287" spans="1:7" ht="15">
      <c r="A287" s="184" t="s">
        <v>367</v>
      </c>
      <c r="B287" s="184" t="s">
        <v>368</v>
      </c>
      <c r="C287" s="184" t="s">
        <v>56</v>
      </c>
      <c r="D287" s="81" t="s">
        <v>363</v>
      </c>
      <c r="E287" s="101">
        <v>184.1</v>
      </c>
      <c r="F287" s="101">
        <v>433</v>
      </c>
      <c r="G287" s="101">
        <v>120.2</v>
      </c>
    </row>
    <row r="288" spans="1:7" ht="12.75">
      <c r="A288" s="287"/>
      <c r="B288" s="287"/>
      <c r="C288" s="287"/>
      <c r="D288" s="287"/>
      <c r="E288" s="287"/>
      <c r="F288" s="287"/>
      <c r="G288" s="287"/>
    </row>
    <row r="289" spans="1:7" ht="15.75">
      <c r="A289" s="191"/>
      <c r="B289" s="191"/>
      <c r="C289" s="191"/>
      <c r="D289" s="283" t="s">
        <v>306</v>
      </c>
      <c r="E289" s="284">
        <f>E290+E291+E292</f>
        <v>708.1</v>
      </c>
      <c r="F289" s="284">
        <f>F290+F291+F292</f>
        <v>1215.6</v>
      </c>
      <c r="G289" s="284">
        <f>G290+G291+G292</f>
        <v>565.4</v>
      </c>
    </row>
    <row r="290" spans="1:7" ht="15">
      <c r="A290" s="184"/>
      <c r="B290" s="184"/>
      <c r="C290" s="184"/>
      <c r="D290" s="4" t="s">
        <v>120</v>
      </c>
      <c r="E290" s="92">
        <v>264.3</v>
      </c>
      <c r="F290" s="92">
        <v>380.1</v>
      </c>
      <c r="G290" s="92">
        <v>22</v>
      </c>
    </row>
    <row r="291" spans="1:7" ht="15">
      <c r="A291" s="193"/>
      <c r="B291" s="193"/>
      <c r="C291" s="193"/>
      <c r="D291" s="30" t="s">
        <v>223</v>
      </c>
      <c r="E291" s="14">
        <v>114.2</v>
      </c>
      <c r="F291" s="14">
        <v>110</v>
      </c>
      <c r="G291" s="14">
        <v>114.2</v>
      </c>
    </row>
    <row r="292" spans="1:7" ht="15">
      <c r="A292" s="287"/>
      <c r="B292" s="287"/>
      <c r="C292" s="287"/>
      <c r="D292" s="81" t="s">
        <v>363</v>
      </c>
      <c r="E292" s="14">
        <v>329.6</v>
      </c>
      <c r="F292" s="14">
        <v>725.5</v>
      </c>
      <c r="G292" s="14">
        <v>429.2</v>
      </c>
    </row>
    <row r="293" spans="1:7" ht="12.75">
      <c r="A293" s="287"/>
      <c r="B293" s="287"/>
      <c r="C293" s="287"/>
      <c r="D293" s="287"/>
      <c r="E293" s="287"/>
      <c r="F293" s="287"/>
      <c r="G293" s="287"/>
    </row>
    <row r="294" spans="1:7" ht="15.75">
      <c r="A294" s="287"/>
      <c r="B294" s="287"/>
      <c r="C294" s="287"/>
      <c r="D294" s="283" t="s">
        <v>341</v>
      </c>
      <c r="E294" s="284">
        <f>E295</f>
        <v>44422</v>
      </c>
      <c r="F294" s="284">
        <f>F295</f>
        <v>48495.5</v>
      </c>
      <c r="G294" s="284">
        <f>G295</f>
        <v>51860.7</v>
      </c>
    </row>
    <row r="295" spans="1:7" ht="15">
      <c r="A295" s="287"/>
      <c r="B295" s="287"/>
      <c r="C295" s="287"/>
      <c r="D295" s="81" t="s">
        <v>120</v>
      </c>
      <c r="E295" s="92">
        <f>E296+E297</f>
        <v>44422</v>
      </c>
      <c r="F295" s="5">
        <f>F296+F297</f>
        <v>48495.5</v>
      </c>
      <c r="G295" s="5">
        <f>G296+G297</f>
        <v>51860.7</v>
      </c>
    </row>
    <row r="296" spans="1:7" ht="28.5">
      <c r="A296" s="184" t="s">
        <v>16</v>
      </c>
      <c r="B296" s="184" t="s">
        <v>261</v>
      </c>
      <c r="C296" s="184"/>
      <c r="D296" s="137" t="s">
        <v>359</v>
      </c>
      <c r="E296" s="400">
        <v>1018</v>
      </c>
      <c r="F296" s="400">
        <v>1018</v>
      </c>
      <c r="G296" s="62">
        <v>1062.7</v>
      </c>
    </row>
    <row r="297" spans="1:7" ht="14.25">
      <c r="A297" s="184" t="s">
        <v>16</v>
      </c>
      <c r="B297" s="184" t="s">
        <v>358</v>
      </c>
      <c r="C297" s="184"/>
      <c r="D297" s="137" t="s">
        <v>357</v>
      </c>
      <c r="E297" s="400">
        <v>43404</v>
      </c>
      <c r="F297" s="62">
        <v>47477.5</v>
      </c>
      <c r="G297" s="62">
        <v>50798</v>
      </c>
    </row>
    <row r="298" spans="1:7" ht="12.75">
      <c r="A298" s="287"/>
      <c r="B298" s="287"/>
      <c r="C298" s="287"/>
      <c r="D298" s="287"/>
      <c r="E298" s="287"/>
      <c r="F298" s="287"/>
      <c r="G298" s="287"/>
    </row>
    <row r="299" spans="1:7" ht="12.75">
      <c r="A299" s="287"/>
      <c r="B299" s="287"/>
      <c r="C299" s="287"/>
      <c r="D299" s="287"/>
      <c r="E299" s="287"/>
      <c r="F299" s="287"/>
      <c r="G299" s="287"/>
    </row>
    <row r="300" spans="1:7" ht="30">
      <c r="A300" s="287"/>
      <c r="B300" s="287"/>
      <c r="C300" s="287"/>
      <c r="D300" s="283" t="s">
        <v>435</v>
      </c>
      <c r="E300" s="284">
        <f>E301+E315</f>
        <v>1453.4</v>
      </c>
      <c r="F300" s="284">
        <f>F301+F315</f>
        <v>10740.099999999999</v>
      </c>
      <c r="G300" s="284">
        <f>G301+G310+G315</f>
        <v>2533.5</v>
      </c>
    </row>
    <row r="301" spans="1:7" ht="15.75">
      <c r="A301" s="287"/>
      <c r="B301" s="287"/>
      <c r="C301" s="287"/>
      <c r="D301" s="29" t="s">
        <v>360</v>
      </c>
      <c r="E301" s="403">
        <f>E302+E306+E308</f>
        <v>913.4</v>
      </c>
      <c r="F301" s="403">
        <f>F302+F306+F308</f>
        <v>5728.099999999999</v>
      </c>
      <c r="G301" s="403">
        <f>G302+G306+G308</f>
        <v>1515</v>
      </c>
    </row>
    <row r="302" spans="1:11" ht="14.25">
      <c r="A302" s="287"/>
      <c r="B302" s="287"/>
      <c r="C302" s="287"/>
      <c r="D302" s="81" t="s">
        <v>120</v>
      </c>
      <c r="E302" s="287">
        <v>777.4</v>
      </c>
      <c r="F302" s="287">
        <v>2506.2</v>
      </c>
      <c r="G302" s="401">
        <f>G303+G304</f>
        <v>1260</v>
      </c>
      <c r="K302" s="412"/>
    </row>
    <row r="303" spans="1:7" ht="14.25">
      <c r="A303" s="184" t="s">
        <v>16</v>
      </c>
      <c r="B303" s="184" t="s">
        <v>139</v>
      </c>
      <c r="C303" s="287"/>
      <c r="D303" s="86" t="s">
        <v>133</v>
      </c>
      <c r="E303" s="245"/>
      <c r="F303" s="245"/>
      <c r="G303" s="402">
        <v>1243</v>
      </c>
    </row>
    <row r="304" spans="1:7" ht="14.25">
      <c r="A304" s="184" t="s">
        <v>16</v>
      </c>
      <c r="B304" s="184" t="s">
        <v>118</v>
      </c>
      <c r="C304" s="287"/>
      <c r="D304" s="62" t="s">
        <v>150</v>
      </c>
      <c r="E304" s="245"/>
      <c r="F304" s="245"/>
      <c r="G304" s="402">
        <v>17</v>
      </c>
    </row>
    <row r="305" spans="1:7" ht="12.75">
      <c r="A305" s="184"/>
      <c r="B305" s="184"/>
      <c r="C305" s="287"/>
      <c r="D305" s="287"/>
      <c r="E305" s="287"/>
      <c r="F305" s="287"/>
      <c r="G305" s="401"/>
    </row>
    <row r="306" spans="1:7" ht="14.25">
      <c r="A306" s="184" t="s">
        <v>16</v>
      </c>
      <c r="B306" s="184" t="s">
        <v>118</v>
      </c>
      <c r="C306" s="287"/>
      <c r="D306" s="81" t="s">
        <v>302</v>
      </c>
      <c r="E306" s="401">
        <v>125</v>
      </c>
      <c r="F306" s="287">
        <v>242.2</v>
      </c>
      <c r="G306" s="401">
        <v>160</v>
      </c>
    </row>
    <row r="307" spans="1:7" ht="14.25">
      <c r="A307" s="184"/>
      <c r="B307" s="184"/>
      <c r="C307" s="287"/>
      <c r="D307" s="81"/>
      <c r="E307" s="401"/>
      <c r="F307" s="287"/>
      <c r="G307" s="401"/>
    </row>
    <row r="308" spans="1:7" ht="14.25">
      <c r="A308" s="184" t="s">
        <v>367</v>
      </c>
      <c r="B308" s="184" t="s">
        <v>368</v>
      </c>
      <c r="C308" s="287"/>
      <c r="D308" s="81" t="s">
        <v>363</v>
      </c>
      <c r="E308" s="401">
        <v>11</v>
      </c>
      <c r="F308" s="287">
        <v>2979.7</v>
      </c>
      <c r="G308" s="401">
        <v>95</v>
      </c>
    </row>
    <row r="309" spans="1:7" ht="12.75">
      <c r="A309" s="184"/>
      <c r="B309" s="184"/>
      <c r="C309" s="287"/>
      <c r="D309" s="287"/>
      <c r="E309" s="287"/>
      <c r="F309" s="287"/>
      <c r="G309" s="287"/>
    </row>
    <row r="310" spans="1:7" ht="30">
      <c r="A310" s="287"/>
      <c r="B310" s="287"/>
      <c r="C310" s="287"/>
      <c r="D310" s="29" t="s">
        <v>361</v>
      </c>
      <c r="E310" s="404">
        <v>0</v>
      </c>
      <c r="F310" s="404">
        <v>0</v>
      </c>
      <c r="G310" s="404">
        <f>G311</f>
        <v>400</v>
      </c>
    </row>
    <row r="311" spans="1:7" ht="14.25">
      <c r="A311" s="287"/>
      <c r="B311" s="287"/>
      <c r="C311" s="287"/>
      <c r="D311" s="81" t="s">
        <v>120</v>
      </c>
      <c r="E311" s="401">
        <v>0</v>
      </c>
      <c r="F311" s="401">
        <v>0</v>
      </c>
      <c r="G311" s="401">
        <f>G312+G313</f>
        <v>400</v>
      </c>
    </row>
    <row r="312" spans="1:7" ht="14.25">
      <c r="A312" s="184" t="s">
        <v>16</v>
      </c>
      <c r="B312" s="184" t="s">
        <v>139</v>
      </c>
      <c r="C312" s="287"/>
      <c r="D312" s="86" t="s">
        <v>133</v>
      </c>
      <c r="E312" s="287"/>
      <c r="F312" s="287"/>
      <c r="G312" s="402">
        <v>350</v>
      </c>
    </row>
    <row r="313" spans="1:7" ht="14.25">
      <c r="A313" s="184" t="s">
        <v>16</v>
      </c>
      <c r="B313" s="184" t="s">
        <v>118</v>
      </c>
      <c r="C313" s="287"/>
      <c r="D313" s="62" t="s">
        <v>150</v>
      </c>
      <c r="E313" s="287"/>
      <c r="F313" s="287"/>
      <c r="G313" s="402">
        <v>50</v>
      </c>
    </row>
    <row r="314" spans="1:7" ht="12.75">
      <c r="A314" s="287"/>
      <c r="B314" s="287"/>
      <c r="C314" s="287"/>
      <c r="D314" s="287"/>
      <c r="E314" s="287"/>
      <c r="F314" s="287"/>
      <c r="G314" s="287"/>
    </row>
    <row r="315" spans="1:7" ht="30">
      <c r="A315" s="287"/>
      <c r="B315" s="287"/>
      <c r="C315" s="287"/>
      <c r="D315" s="29" t="s">
        <v>362</v>
      </c>
      <c r="E315" s="404">
        <f>E316+E320+E322</f>
        <v>540</v>
      </c>
      <c r="F315" s="404">
        <f>F316+F320+F322</f>
        <v>5012</v>
      </c>
      <c r="G315" s="404">
        <f>G316+G320+G322</f>
        <v>618.5</v>
      </c>
    </row>
    <row r="316" spans="1:7" ht="14.25">
      <c r="A316" s="287"/>
      <c r="B316" s="287"/>
      <c r="C316" s="287"/>
      <c r="D316" s="81" t="s">
        <v>120</v>
      </c>
      <c r="E316" s="401">
        <v>16</v>
      </c>
      <c r="F316" s="287">
        <v>3737.2</v>
      </c>
      <c r="G316" s="401">
        <f>G317+G318</f>
        <v>400</v>
      </c>
    </row>
    <row r="317" spans="1:7" ht="14.25">
      <c r="A317" s="184" t="s">
        <v>16</v>
      </c>
      <c r="B317" s="184" t="s">
        <v>139</v>
      </c>
      <c r="C317" s="184">
        <v>310</v>
      </c>
      <c r="D317" s="86" t="s">
        <v>133</v>
      </c>
      <c r="E317" s="245"/>
      <c r="F317" s="245"/>
      <c r="G317" s="402">
        <v>342</v>
      </c>
    </row>
    <row r="318" spans="1:7" ht="14.25">
      <c r="A318" s="184" t="s">
        <v>16</v>
      </c>
      <c r="B318" s="184" t="s">
        <v>118</v>
      </c>
      <c r="C318" s="184">
        <v>310</v>
      </c>
      <c r="D318" s="62" t="s">
        <v>150</v>
      </c>
      <c r="E318" s="245"/>
      <c r="F318" s="245"/>
      <c r="G318" s="402">
        <v>58</v>
      </c>
    </row>
    <row r="319" spans="1:7" ht="12.75">
      <c r="A319" s="287"/>
      <c r="B319" s="287"/>
      <c r="C319" s="184"/>
      <c r="D319" s="287"/>
      <c r="E319" s="287"/>
      <c r="F319" s="287"/>
      <c r="G319" s="401"/>
    </row>
    <row r="320" spans="1:7" ht="14.25">
      <c r="A320" s="184" t="s">
        <v>16</v>
      </c>
      <c r="B320" s="184" t="s">
        <v>118</v>
      </c>
      <c r="C320" s="184">
        <v>310</v>
      </c>
      <c r="D320" s="81" t="s">
        <v>302</v>
      </c>
      <c r="E320" s="401">
        <v>450</v>
      </c>
      <c r="F320" s="401">
        <v>450</v>
      </c>
      <c r="G320" s="401">
        <v>110</v>
      </c>
    </row>
    <row r="321" spans="1:7" ht="12.75">
      <c r="A321" s="287"/>
      <c r="B321" s="287"/>
      <c r="C321" s="184"/>
      <c r="D321" s="287"/>
      <c r="E321" s="287"/>
      <c r="F321" s="287"/>
      <c r="G321" s="287"/>
    </row>
    <row r="322" spans="1:7" ht="14.25">
      <c r="A322" s="184" t="s">
        <v>367</v>
      </c>
      <c r="B322" s="184" t="s">
        <v>368</v>
      </c>
      <c r="C322" s="184">
        <v>310</v>
      </c>
      <c r="D322" s="81" t="s">
        <v>363</v>
      </c>
      <c r="E322" s="287">
        <v>74</v>
      </c>
      <c r="F322" s="287">
        <v>824.8</v>
      </c>
      <c r="G322" s="287">
        <v>108.5</v>
      </c>
    </row>
    <row r="323" spans="1:7" ht="12.75">
      <c r="A323" s="287"/>
      <c r="B323" s="287"/>
      <c r="C323" s="287"/>
      <c r="D323" s="287"/>
      <c r="E323" s="287"/>
      <c r="F323" s="287"/>
      <c r="G323" s="287"/>
    </row>
    <row r="324" spans="1:7" ht="12.75">
      <c r="A324" s="287"/>
      <c r="B324" s="287"/>
      <c r="C324" s="287"/>
      <c r="D324" s="287"/>
      <c r="E324" s="287"/>
      <c r="F324" s="287"/>
      <c r="G324" s="287"/>
    </row>
    <row r="325" spans="1:7" ht="12.75">
      <c r="A325" s="287"/>
      <c r="B325" s="287"/>
      <c r="C325" s="287"/>
      <c r="D325" s="287"/>
      <c r="E325" s="287"/>
      <c r="F325" s="287"/>
      <c r="G325" s="287"/>
    </row>
  </sheetData>
  <mergeCells count="18">
    <mergeCell ref="A10:G10"/>
    <mergeCell ref="A11:G11"/>
    <mergeCell ref="A12:G12"/>
    <mergeCell ref="A14:B14"/>
    <mergeCell ref="C14:C15"/>
    <mergeCell ref="D14:D15"/>
    <mergeCell ref="E14:E15"/>
    <mergeCell ref="F14:F15"/>
    <mergeCell ref="G14:G15"/>
    <mergeCell ref="D1:G1"/>
    <mergeCell ref="D2:G2"/>
    <mergeCell ref="D3:G3"/>
    <mergeCell ref="D4:G4"/>
    <mergeCell ref="D5:G5"/>
    <mergeCell ref="D6:G6"/>
    <mergeCell ref="D7:G7"/>
    <mergeCell ref="A9:G9"/>
    <mergeCell ref="A8:G8"/>
  </mergeCells>
  <printOptions/>
  <pageMargins left="0.5905511811023623" right="0.1968503937007874" top="0.196850393700787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5">
      <selection activeCell="D22" sqref="D22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4.00390625" style="0" customWidth="1"/>
    <col min="4" max="4" width="41.625" style="0" customWidth="1"/>
    <col min="5" max="5" width="13.00390625" style="0" customWidth="1"/>
    <col min="6" max="6" width="11.625" style="0" customWidth="1"/>
    <col min="7" max="7" width="10.875" style="0" customWidth="1"/>
  </cols>
  <sheetData>
    <row r="1" spans="4:7" ht="12.75">
      <c r="D1" s="476" t="s">
        <v>393</v>
      </c>
      <c r="E1" s="476"/>
      <c r="F1" s="476"/>
      <c r="G1" s="476"/>
    </row>
    <row r="2" spans="4:7" ht="12.75">
      <c r="D2" s="477" t="s">
        <v>265</v>
      </c>
      <c r="E2" s="477"/>
      <c r="F2" s="477"/>
      <c r="G2" s="477"/>
    </row>
    <row r="3" spans="4:7" ht="12.75">
      <c r="D3" s="477" t="s">
        <v>266</v>
      </c>
      <c r="E3" s="477"/>
      <c r="F3" s="477"/>
      <c r="G3" s="477"/>
    </row>
    <row r="4" spans="4:7" ht="12.75">
      <c r="D4" s="477" t="s">
        <v>267</v>
      </c>
      <c r="E4" s="477"/>
      <c r="F4" s="477"/>
      <c r="G4" s="477"/>
    </row>
    <row r="5" spans="4:7" ht="12.75">
      <c r="D5" s="477" t="s">
        <v>293</v>
      </c>
      <c r="E5" s="477"/>
      <c r="F5" s="477"/>
      <c r="G5" s="477"/>
    </row>
    <row r="6" spans="4:7" ht="12.75">
      <c r="D6" s="477" t="s">
        <v>294</v>
      </c>
      <c r="E6" s="477"/>
      <c r="F6" s="477"/>
      <c r="G6" s="477"/>
    </row>
    <row r="7" spans="4:7" ht="12.75">
      <c r="D7" s="477" t="s">
        <v>453</v>
      </c>
      <c r="E7" s="477"/>
      <c r="F7" s="477"/>
      <c r="G7" s="477"/>
    </row>
    <row r="8" spans="1:7" ht="18">
      <c r="A8" s="471"/>
      <c r="B8" s="471"/>
      <c r="C8" s="471"/>
      <c r="D8" s="471"/>
      <c r="E8" s="471"/>
      <c r="F8" s="471"/>
      <c r="G8" s="471"/>
    </row>
    <row r="9" spans="1:7" ht="16.5">
      <c r="A9" s="478" t="s">
        <v>0</v>
      </c>
      <c r="B9" s="478"/>
      <c r="C9" s="478"/>
      <c r="D9" s="478"/>
      <c r="E9" s="478"/>
      <c r="F9" s="478"/>
      <c r="G9" s="478"/>
    </row>
    <row r="10" spans="1:7" ht="16.5">
      <c r="A10" s="478" t="s">
        <v>1</v>
      </c>
      <c r="B10" s="478"/>
      <c r="C10" s="478"/>
      <c r="D10" s="478"/>
      <c r="E10" s="478"/>
      <c r="F10" s="478"/>
      <c r="G10" s="478"/>
    </row>
    <row r="11" spans="1:7" ht="15.75" customHeight="1">
      <c r="A11" s="475" t="s">
        <v>377</v>
      </c>
      <c r="B11" s="475"/>
      <c r="C11" s="475"/>
      <c r="D11" s="475"/>
      <c r="E11" s="475"/>
      <c r="F11" s="475"/>
      <c r="G11" s="475"/>
    </row>
    <row r="12" spans="1:7" ht="15.75">
      <c r="A12" s="481" t="s">
        <v>230</v>
      </c>
      <c r="B12" s="481"/>
      <c r="C12" s="481"/>
      <c r="D12" s="481"/>
      <c r="E12" s="481"/>
      <c r="F12" s="481"/>
      <c r="G12" s="481"/>
    </row>
    <row r="13" spans="1:7" ht="15">
      <c r="A13" s="164"/>
      <c r="B13" s="164"/>
      <c r="C13" s="164"/>
      <c r="D13" s="164"/>
      <c r="E13" s="164"/>
      <c r="F13" s="164"/>
      <c r="G13" s="170" t="s">
        <v>200</v>
      </c>
    </row>
    <row r="14" spans="1:7" ht="12.75">
      <c r="A14" s="470" t="s">
        <v>2</v>
      </c>
      <c r="B14" s="470"/>
      <c r="C14" s="470" t="s">
        <v>34</v>
      </c>
      <c r="D14" s="470" t="s">
        <v>35</v>
      </c>
      <c r="E14" s="473" t="s">
        <v>296</v>
      </c>
      <c r="F14" s="473" t="s">
        <v>297</v>
      </c>
      <c r="G14" s="470" t="s">
        <v>388</v>
      </c>
    </row>
    <row r="15" spans="1:7" ht="36">
      <c r="A15" s="3" t="s">
        <v>3</v>
      </c>
      <c r="B15" s="294" t="s">
        <v>4</v>
      </c>
      <c r="C15" s="470"/>
      <c r="D15" s="470"/>
      <c r="E15" s="474"/>
      <c r="F15" s="474"/>
      <c r="G15" s="470"/>
    </row>
    <row r="16" spans="1:7" ht="15.75">
      <c r="A16" s="58"/>
      <c r="B16" s="57"/>
      <c r="C16" s="57"/>
      <c r="D16" s="168" t="s">
        <v>199</v>
      </c>
      <c r="E16" s="411">
        <f>E18</f>
        <v>24976.300000000003</v>
      </c>
      <c r="F16" s="411">
        <f>F18</f>
        <v>26381.500000000004</v>
      </c>
      <c r="G16" s="411">
        <f>G18</f>
        <v>29796.399999999998</v>
      </c>
    </row>
    <row r="17" spans="1:7" ht="15.75">
      <c r="A17" s="58"/>
      <c r="B17" s="57"/>
      <c r="C17" s="57"/>
      <c r="D17" s="146" t="s">
        <v>5</v>
      </c>
      <c r="E17" s="145"/>
      <c r="F17" s="145"/>
      <c r="G17" s="145"/>
    </row>
    <row r="18" spans="1:7" ht="30" hidden="1">
      <c r="A18" s="152"/>
      <c r="B18" s="152"/>
      <c r="C18" s="152"/>
      <c r="D18" s="169" t="s">
        <v>241</v>
      </c>
      <c r="E18" s="217">
        <f>E20+E23+E26+E29+E32+E35+E38+E44+E47+E50+E53+E56+E59+E62+E65+E68+E81+E41</f>
        <v>24976.300000000003</v>
      </c>
      <c r="F18" s="217">
        <f>F20+F23+F26+F29+F32+F35+F38+F44+F47+F50+F53+F56+F59+F62+F65+F68+F81+F41</f>
        <v>26381.500000000004</v>
      </c>
      <c r="G18" s="217">
        <f>G20+G23+G26+G29+G32+G35+G38+G44+G47+G50+G53+G56+G59+G62+G65+G68+G81+G41</f>
        <v>29796.399999999998</v>
      </c>
    </row>
    <row r="19" spans="1:7" ht="15" hidden="1">
      <c r="A19" s="8"/>
      <c r="B19" s="8"/>
      <c r="C19" s="8"/>
      <c r="D19" s="286" t="s">
        <v>5</v>
      </c>
      <c r="E19" s="10"/>
      <c r="F19" s="10"/>
      <c r="G19" s="10"/>
    </row>
    <row r="20" spans="1:7" ht="15.75">
      <c r="A20" s="12"/>
      <c r="B20" s="11"/>
      <c r="C20" s="11"/>
      <c r="D20" s="252" t="s">
        <v>18</v>
      </c>
      <c r="E20" s="253">
        <f>E21</f>
        <v>11600.2</v>
      </c>
      <c r="F20" s="253">
        <f>F21</f>
        <v>11534.6</v>
      </c>
      <c r="G20" s="253">
        <f>G21</f>
        <v>14363.7</v>
      </c>
    </row>
    <row r="21" spans="1:7" ht="15">
      <c r="A21" s="184" t="s">
        <v>13</v>
      </c>
      <c r="B21" s="184" t="s">
        <v>112</v>
      </c>
      <c r="C21" s="184" t="s">
        <v>11</v>
      </c>
      <c r="D21" s="71" t="s">
        <v>318</v>
      </c>
      <c r="E21" s="293">
        <v>11600.2</v>
      </c>
      <c r="F21" s="293">
        <v>11534.6</v>
      </c>
      <c r="G21" s="293">
        <v>14363.7</v>
      </c>
    </row>
    <row r="22" spans="1:7" ht="9.75" customHeight="1">
      <c r="A22" s="287"/>
      <c r="B22" s="287"/>
      <c r="C22" s="287"/>
      <c r="D22" s="287"/>
      <c r="E22" s="287"/>
      <c r="F22" s="287"/>
      <c r="G22" s="287"/>
    </row>
    <row r="23" spans="1:7" ht="24.75" customHeight="1">
      <c r="A23" s="191"/>
      <c r="B23" s="191"/>
      <c r="C23" s="191"/>
      <c r="D23" s="258" t="s">
        <v>22</v>
      </c>
      <c r="E23" s="259">
        <f>E24</f>
        <v>4242.3</v>
      </c>
      <c r="F23" s="259">
        <f>F24</f>
        <v>4242.3</v>
      </c>
      <c r="G23" s="259">
        <f>G24</f>
        <v>4337.8</v>
      </c>
    </row>
    <row r="24" spans="1:7" ht="15">
      <c r="A24" s="184" t="s">
        <v>13</v>
      </c>
      <c r="B24" s="184" t="s">
        <v>112</v>
      </c>
      <c r="C24" s="184" t="s">
        <v>23</v>
      </c>
      <c r="D24" s="71" t="s">
        <v>318</v>
      </c>
      <c r="E24" s="293">
        <v>4242.3</v>
      </c>
      <c r="F24" s="293">
        <v>4242.3</v>
      </c>
      <c r="G24" s="293">
        <v>4337.8</v>
      </c>
    </row>
    <row r="25" spans="1:7" ht="9.75" customHeight="1">
      <c r="A25" s="287"/>
      <c r="B25" s="287"/>
      <c r="C25" s="287"/>
      <c r="D25" s="287"/>
      <c r="E25" s="287"/>
      <c r="F25" s="287"/>
      <c r="G25" s="287"/>
    </row>
    <row r="26" spans="1:7" ht="15">
      <c r="A26" s="172"/>
      <c r="B26" s="172"/>
      <c r="C26" s="172"/>
      <c r="D26" s="260" t="s">
        <v>82</v>
      </c>
      <c r="E26" s="261">
        <f>E27</f>
        <v>496.5</v>
      </c>
      <c r="F26" s="261">
        <f>F27</f>
        <v>496.5</v>
      </c>
      <c r="G26" s="261">
        <f>G27</f>
        <v>496.5</v>
      </c>
    </row>
    <row r="27" spans="1:7" ht="15">
      <c r="A27" s="184" t="s">
        <v>13</v>
      </c>
      <c r="B27" s="184" t="s">
        <v>112</v>
      </c>
      <c r="C27" s="184" t="s">
        <v>51</v>
      </c>
      <c r="D27" s="71" t="s">
        <v>318</v>
      </c>
      <c r="E27" s="94">
        <v>496.5</v>
      </c>
      <c r="F27" s="94">
        <v>496.5</v>
      </c>
      <c r="G27" s="94">
        <v>496.5</v>
      </c>
    </row>
    <row r="28" spans="1:7" ht="12.75">
      <c r="A28" s="287"/>
      <c r="B28" s="287"/>
      <c r="C28" s="287"/>
      <c r="D28" s="287"/>
      <c r="E28" s="287"/>
      <c r="F28" s="287"/>
      <c r="G28" s="287"/>
    </row>
    <row r="29" spans="1:7" ht="15">
      <c r="A29" s="83"/>
      <c r="B29" s="83"/>
      <c r="C29" s="83"/>
      <c r="D29" s="260" t="s">
        <v>83</v>
      </c>
      <c r="E29" s="264" t="str">
        <f>E30</f>
        <v>69,6</v>
      </c>
      <c r="F29" s="264" t="str">
        <f>F30</f>
        <v>69,6</v>
      </c>
      <c r="G29" s="264" t="str">
        <f>G30</f>
        <v>220,5</v>
      </c>
    </row>
    <row r="30" spans="1:7" ht="15">
      <c r="A30" s="184" t="s">
        <v>13</v>
      </c>
      <c r="B30" s="184" t="s">
        <v>112</v>
      </c>
      <c r="C30" s="184" t="s">
        <v>51</v>
      </c>
      <c r="D30" s="71" t="s">
        <v>318</v>
      </c>
      <c r="E30" s="32" t="s">
        <v>314</v>
      </c>
      <c r="F30" s="32" t="s">
        <v>314</v>
      </c>
      <c r="G30" s="32" t="s">
        <v>315</v>
      </c>
    </row>
    <row r="31" spans="1:7" ht="6.75" customHeight="1">
      <c r="A31" s="287"/>
      <c r="B31" s="287"/>
      <c r="C31" s="287"/>
      <c r="D31" s="287"/>
      <c r="E31" s="287"/>
      <c r="F31" s="287"/>
      <c r="G31" s="287"/>
    </row>
    <row r="32" spans="1:7" ht="30.75">
      <c r="A32" s="173"/>
      <c r="B32" s="173"/>
      <c r="C32" s="173"/>
      <c r="D32" s="258" t="s">
        <v>322</v>
      </c>
      <c r="E32" s="267">
        <f>E33</f>
        <v>87.6</v>
      </c>
      <c r="F32" s="267">
        <f>F33</f>
        <v>87.6</v>
      </c>
      <c r="G32" s="267">
        <f>G33</f>
        <v>91.2</v>
      </c>
    </row>
    <row r="33" spans="1:7" ht="15">
      <c r="A33" s="184" t="s">
        <v>13</v>
      </c>
      <c r="B33" s="184" t="s">
        <v>112</v>
      </c>
      <c r="C33" s="184" t="s">
        <v>24</v>
      </c>
      <c r="D33" s="71" t="s">
        <v>318</v>
      </c>
      <c r="E33" s="92">
        <v>87.6</v>
      </c>
      <c r="F33" s="92">
        <v>87.6</v>
      </c>
      <c r="G33" s="92">
        <v>91.2</v>
      </c>
    </row>
    <row r="34" spans="1:7" ht="9" customHeight="1">
      <c r="A34" s="287"/>
      <c r="B34" s="287"/>
      <c r="C34" s="287"/>
      <c r="D34" s="287"/>
      <c r="E34" s="287"/>
      <c r="F34" s="287"/>
      <c r="G34" s="287"/>
    </row>
    <row r="35" spans="1:7" ht="45">
      <c r="A35" s="173"/>
      <c r="B35" s="173"/>
      <c r="C35" s="173"/>
      <c r="D35" s="258" t="s">
        <v>25</v>
      </c>
      <c r="E35" s="267">
        <f>E36</f>
        <v>32.2</v>
      </c>
      <c r="F35" s="267">
        <f>F36</f>
        <v>30.8</v>
      </c>
      <c r="G35" s="267">
        <f>G36</f>
        <v>26.6</v>
      </c>
    </row>
    <row r="36" spans="1:7" ht="15">
      <c r="A36" s="184" t="s">
        <v>13</v>
      </c>
      <c r="B36" s="184" t="s">
        <v>112</v>
      </c>
      <c r="C36" s="184" t="s">
        <v>24</v>
      </c>
      <c r="D36" s="71" t="s">
        <v>318</v>
      </c>
      <c r="E36" s="96">
        <v>32.2</v>
      </c>
      <c r="F36" s="96">
        <v>30.8</v>
      </c>
      <c r="G36" s="96">
        <v>26.6</v>
      </c>
    </row>
    <row r="37" spans="1:7" ht="12.75">
      <c r="A37" s="287"/>
      <c r="B37" s="287"/>
      <c r="C37" s="287"/>
      <c r="D37" s="287"/>
      <c r="E37" s="287"/>
      <c r="F37" s="287"/>
      <c r="G37" s="287"/>
    </row>
    <row r="38" spans="1:7" ht="15">
      <c r="A38" s="184"/>
      <c r="B38" s="184"/>
      <c r="C38" s="184"/>
      <c r="D38" s="268" t="s">
        <v>26</v>
      </c>
      <c r="E38" s="267">
        <f>E39</f>
        <v>44.5</v>
      </c>
      <c r="F38" s="267">
        <f>F39</f>
        <v>43</v>
      </c>
      <c r="G38" s="267">
        <f>G39</f>
        <v>48</v>
      </c>
    </row>
    <row r="39" spans="1:7" ht="15">
      <c r="A39" s="184" t="s">
        <v>13</v>
      </c>
      <c r="B39" s="184" t="s">
        <v>112</v>
      </c>
      <c r="C39" s="184" t="s">
        <v>27</v>
      </c>
      <c r="D39" s="71" t="s">
        <v>318</v>
      </c>
      <c r="E39" s="95">
        <v>44.5</v>
      </c>
      <c r="F39" s="95">
        <v>43</v>
      </c>
      <c r="G39" s="95">
        <v>48</v>
      </c>
    </row>
    <row r="40" spans="1:7" ht="12.75">
      <c r="A40" s="287"/>
      <c r="B40" s="287"/>
      <c r="C40" s="287"/>
      <c r="D40" s="287"/>
      <c r="E40" s="287"/>
      <c r="F40" s="287"/>
      <c r="G40" s="287"/>
    </row>
    <row r="41" spans="1:7" ht="30">
      <c r="A41" s="195"/>
      <c r="B41" s="195"/>
      <c r="C41" s="195"/>
      <c r="D41" s="258" t="s">
        <v>36</v>
      </c>
      <c r="E41" s="267">
        <f>E42</f>
        <v>49</v>
      </c>
      <c r="F41" s="267">
        <f>F42</f>
        <v>50.1</v>
      </c>
      <c r="G41" s="267">
        <f>G42</f>
        <v>43.8</v>
      </c>
    </row>
    <row r="42" spans="1:7" ht="15">
      <c r="A42" s="184" t="s">
        <v>13</v>
      </c>
      <c r="B42" s="184" t="s">
        <v>112</v>
      </c>
      <c r="C42" s="184" t="s">
        <v>28</v>
      </c>
      <c r="D42" s="71" t="s">
        <v>318</v>
      </c>
      <c r="E42" s="95">
        <v>49</v>
      </c>
      <c r="F42" s="95">
        <v>50.1</v>
      </c>
      <c r="G42" s="95">
        <v>43.8</v>
      </c>
    </row>
    <row r="43" spans="1:7" ht="12.75">
      <c r="A43" s="287"/>
      <c r="B43" s="287"/>
      <c r="C43" s="287"/>
      <c r="D43" s="287"/>
      <c r="E43" s="287"/>
      <c r="F43" s="287"/>
      <c r="G43" s="287"/>
    </row>
    <row r="44" spans="1:7" ht="30">
      <c r="A44" s="197"/>
      <c r="B44" s="197"/>
      <c r="C44" s="197"/>
      <c r="D44" s="271" t="s">
        <v>323</v>
      </c>
      <c r="E44" s="270">
        <f>E45</f>
        <v>3830.4</v>
      </c>
      <c r="F44" s="270">
        <f>F45</f>
        <v>3830.4</v>
      </c>
      <c r="G44" s="270">
        <f>G45</f>
        <v>3639.6</v>
      </c>
    </row>
    <row r="45" spans="1:7" ht="15">
      <c r="A45" s="184" t="s">
        <v>13</v>
      </c>
      <c r="B45" s="184" t="s">
        <v>112</v>
      </c>
      <c r="C45" s="184" t="s">
        <v>30</v>
      </c>
      <c r="D45" s="71" t="s">
        <v>318</v>
      </c>
      <c r="E45" s="115">
        <v>3830.4</v>
      </c>
      <c r="F45" s="115">
        <v>3830.4</v>
      </c>
      <c r="G45" s="115">
        <v>3639.6</v>
      </c>
    </row>
    <row r="46" spans="1:7" ht="9.75" customHeight="1">
      <c r="A46" s="287"/>
      <c r="B46" s="287"/>
      <c r="C46" s="287"/>
      <c r="D46" s="287"/>
      <c r="E46" s="287"/>
      <c r="F46" s="287"/>
      <c r="G46" s="287"/>
    </row>
    <row r="47" spans="1:7" ht="75">
      <c r="A47" s="198"/>
      <c r="B47" s="198"/>
      <c r="C47" s="198"/>
      <c r="D47" s="258" t="s">
        <v>64</v>
      </c>
      <c r="E47" s="274">
        <f>E48</f>
        <v>591.5</v>
      </c>
      <c r="F47" s="274">
        <f>F48</f>
        <v>591.5</v>
      </c>
      <c r="G47" s="274">
        <f>G48</f>
        <v>731.8</v>
      </c>
    </row>
    <row r="48" spans="1:7" ht="15">
      <c r="A48" s="184" t="s">
        <v>13</v>
      </c>
      <c r="B48" s="184" t="s">
        <v>112</v>
      </c>
      <c r="C48" s="184" t="s">
        <v>30</v>
      </c>
      <c r="D48" s="71" t="s">
        <v>318</v>
      </c>
      <c r="E48" s="53">
        <v>591.5</v>
      </c>
      <c r="F48" s="53">
        <v>591.5</v>
      </c>
      <c r="G48" s="53">
        <v>731.8</v>
      </c>
    </row>
    <row r="49" spans="1:7" ht="12.75">
      <c r="A49" s="287"/>
      <c r="B49" s="287"/>
      <c r="C49" s="287"/>
      <c r="D49" s="287"/>
      <c r="E49" s="287"/>
      <c r="F49" s="287"/>
      <c r="G49" s="287"/>
    </row>
    <row r="50" spans="1:7" ht="15">
      <c r="A50" s="184"/>
      <c r="B50" s="184"/>
      <c r="C50" s="184"/>
      <c r="D50" s="275" t="s">
        <v>32</v>
      </c>
      <c r="E50" s="267">
        <f>E51</f>
        <v>1390.9</v>
      </c>
      <c r="F50" s="267">
        <f>F51</f>
        <v>1390.9</v>
      </c>
      <c r="G50" s="267">
        <f>G51</f>
        <v>1604.7</v>
      </c>
    </row>
    <row r="51" spans="1:7" ht="15">
      <c r="A51" s="184" t="s">
        <v>13</v>
      </c>
      <c r="B51" s="184" t="s">
        <v>112</v>
      </c>
      <c r="C51" s="184" t="s">
        <v>30</v>
      </c>
      <c r="D51" s="71" t="s">
        <v>318</v>
      </c>
      <c r="E51" s="53">
        <v>1390.9</v>
      </c>
      <c r="F51" s="53">
        <v>1390.9</v>
      </c>
      <c r="G51" s="53">
        <v>1604.7</v>
      </c>
    </row>
    <row r="52" spans="1:7" ht="8.25" customHeight="1">
      <c r="A52" s="287"/>
      <c r="B52" s="287"/>
      <c r="C52" s="287"/>
      <c r="D52" s="287"/>
      <c r="E52" s="287"/>
      <c r="F52" s="287"/>
      <c r="G52" s="287"/>
    </row>
    <row r="53" spans="1:7" ht="105">
      <c r="A53" s="182"/>
      <c r="B53" s="182"/>
      <c r="C53" s="182"/>
      <c r="D53" s="36" t="s">
        <v>136</v>
      </c>
      <c r="E53" s="277">
        <f>E54</f>
        <v>172.5</v>
      </c>
      <c r="F53" s="277">
        <f>F54</f>
        <v>172.5</v>
      </c>
      <c r="G53" s="277">
        <f>G54</f>
        <v>293</v>
      </c>
    </row>
    <row r="54" spans="1:7" ht="15">
      <c r="A54" s="184" t="s">
        <v>13</v>
      </c>
      <c r="B54" s="184" t="s">
        <v>112</v>
      </c>
      <c r="C54" s="184" t="s">
        <v>44</v>
      </c>
      <c r="D54" s="71" t="s">
        <v>318</v>
      </c>
      <c r="E54" s="107">
        <v>172.5</v>
      </c>
      <c r="F54" s="119">
        <v>172.5</v>
      </c>
      <c r="G54" s="107">
        <v>293</v>
      </c>
    </row>
    <row r="55" spans="1:7" ht="12.75">
      <c r="A55" s="287"/>
      <c r="B55" s="287"/>
      <c r="C55" s="287"/>
      <c r="D55" s="287"/>
      <c r="E55" s="287"/>
      <c r="F55" s="287"/>
      <c r="G55" s="287"/>
    </row>
    <row r="56" spans="1:7" ht="30">
      <c r="A56" s="173"/>
      <c r="B56" s="173"/>
      <c r="C56" s="173"/>
      <c r="D56" s="279" t="s">
        <v>101</v>
      </c>
      <c r="E56" s="280">
        <f>E57</f>
        <v>64.8</v>
      </c>
      <c r="F56" s="280">
        <f>F57</f>
        <v>64.8</v>
      </c>
      <c r="G56" s="280">
        <f>G57</f>
        <v>58.7</v>
      </c>
    </row>
    <row r="57" spans="1:7" ht="15">
      <c r="A57" s="184" t="s">
        <v>13</v>
      </c>
      <c r="B57" s="184" t="s">
        <v>112</v>
      </c>
      <c r="C57" s="184" t="s">
        <v>44</v>
      </c>
      <c r="D57" s="71" t="s">
        <v>318</v>
      </c>
      <c r="E57" s="5">
        <v>64.8</v>
      </c>
      <c r="F57" s="5">
        <v>64.8</v>
      </c>
      <c r="G57" s="5">
        <v>58.7</v>
      </c>
    </row>
    <row r="58" spans="1:7" ht="12.75">
      <c r="A58" s="287"/>
      <c r="B58" s="287"/>
      <c r="C58" s="287"/>
      <c r="D58" s="287"/>
      <c r="E58" s="287"/>
      <c r="F58" s="287"/>
      <c r="G58" s="287"/>
    </row>
    <row r="59" spans="1:7" ht="30">
      <c r="A59" s="193"/>
      <c r="B59" s="193"/>
      <c r="C59" s="193"/>
      <c r="D59" s="258" t="s">
        <v>137</v>
      </c>
      <c r="E59" s="267">
        <f>E60</f>
        <v>146.7</v>
      </c>
      <c r="F59" s="267">
        <f>F60</f>
        <v>146.7</v>
      </c>
      <c r="G59" s="267">
        <f>G60</f>
        <v>122.3</v>
      </c>
    </row>
    <row r="60" spans="1:7" ht="15">
      <c r="A60" s="184" t="s">
        <v>13</v>
      </c>
      <c r="B60" s="184" t="s">
        <v>112</v>
      </c>
      <c r="C60" s="184" t="s">
        <v>45</v>
      </c>
      <c r="D60" s="71" t="s">
        <v>318</v>
      </c>
      <c r="E60" s="56">
        <v>146.7</v>
      </c>
      <c r="F60" s="56">
        <v>146.7</v>
      </c>
      <c r="G60" s="56">
        <v>122.3</v>
      </c>
    </row>
    <row r="61" spans="1:7" ht="12.75">
      <c r="A61" s="287"/>
      <c r="B61" s="287"/>
      <c r="C61" s="287"/>
      <c r="D61" s="287"/>
      <c r="E61" s="287"/>
      <c r="F61" s="287"/>
      <c r="G61" s="287"/>
    </row>
    <row r="62" spans="1:7" ht="60">
      <c r="A62" s="184"/>
      <c r="B62" s="184"/>
      <c r="C62" s="184"/>
      <c r="D62" s="29" t="s">
        <v>95</v>
      </c>
      <c r="E62" s="267">
        <f>E63</f>
        <v>173.7</v>
      </c>
      <c r="F62" s="267">
        <f>F63</f>
        <v>587.2</v>
      </c>
      <c r="G62" s="267">
        <f>G63</f>
        <v>533.5</v>
      </c>
    </row>
    <row r="63" spans="1:7" ht="15">
      <c r="A63" s="184" t="s">
        <v>13</v>
      </c>
      <c r="B63" s="184" t="s">
        <v>112</v>
      </c>
      <c r="C63" s="184" t="s">
        <v>45</v>
      </c>
      <c r="D63" s="71" t="s">
        <v>318</v>
      </c>
      <c r="E63" s="102">
        <v>173.7</v>
      </c>
      <c r="F63" s="102">
        <v>587.2</v>
      </c>
      <c r="G63" s="102">
        <v>533.5</v>
      </c>
    </row>
    <row r="64" spans="1:7" ht="12.75">
      <c r="A64" s="287"/>
      <c r="B64" s="287"/>
      <c r="C64" s="287"/>
      <c r="D64" s="287"/>
      <c r="E64" s="287"/>
      <c r="F64" s="287"/>
      <c r="G64" s="287"/>
    </row>
    <row r="65" spans="1:7" ht="15">
      <c r="A65" s="182"/>
      <c r="B65" s="182"/>
      <c r="C65" s="182"/>
      <c r="D65" s="281" t="s">
        <v>46</v>
      </c>
      <c r="E65" s="282">
        <f>E66</f>
        <v>30</v>
      </c>
      <c r="F65" s="282">
        <f>F66</f>
        <v>30</v>
      </c>
      <c r="G65" s="282">
        <f>G66</f>
        <v>33</v>
      </c>
    </row>
    <row r="66" spans="1:7" ht="15">
      <c r="A66" s="184" t="s">
        <v>13</v>
      </c>
      <c r="B66" s="184" t="s">
        <v>112</v>
      </c>
      <c r="C66" s="184" t="s">
        <v>45</v>
      </c>
      <c r="D66" s="71" t="s">
        <v>318</v>
      </c>
      <c r="E66" s="108">
        <v>30</v>
      </c>
      <c r="F66" s="108">
        <v>30</v>
      </c>
      <c r="G66" s="108">
        <v>33</v>
      </c>
    </row>
    <row r="67" spans="1:7" ht="12.75">
      <c r="A67" s="287"/>
      <c r="B67" s="287"/>
      <c r="C67" s="287"/>
      <c r="D67" s="287"/>
      <c r="E67" s="287"/>
      <c r="F67" s="287"/>
      <c r="G67" s="287"/>
    </row>
    <row r="68" spans="1:7" ht="30">
      <c r="A68" s="184"/>
      <c r="B68" s="184"/>
      <c r="C68" s="184"/>
      <c r="D68" s="29" t="s">
        <v>54</v>
      </c>
      <c r="E68" s="280">
        <f>E69+E72+E75+E78</f>
        <v>1936.4</v>
      </c>
      <c r="F68" s="280">
        <f>F69+F72+F75+F78</f>
        <v>2983.2</v>
      </c>
      <c r="G68" s="280">
        <f>G69+G72+G75+G78</f>
        <v>3138.2</v>
      </c>
    </row>
    <row r="69" spans="1:7" ht="15">
      <c r="A69" s="184"/>
      <c r="B69" s="184"/>
      <c r="C69" s="184"/>
      <c r="D69" s="24" t="s">
        <v>55</v>
      </c>
      <c r="E69" s="132">
        <f>E70</f>
        <v>1610.9</v>
      </c>
      <c r="F69" s="132">
        <f>F70</f>
        <v>2657.7</v>
      </c>
      <c r="G69" s="132">
        <f>G70</f>
        <v>2788.2</v>
      </c>
    </row>
    <row r="70" spans="1:7" ht="15">
      <c r="A70" s="184" t="s">
        <v>13</v>
      </c>
      <c r="B70" s="184" t="s">
        <v>112</v>
      </c>
      <c r="C70" s="184" t="s">
        <v>56</v>
      </c>
      <c r="D70" s="71" t="s">
        <v>318</v>
      </c>
      <c r="E70" s="53">
        <v>1610.9</v>
      </c>
      <c r="F70" s="53">
        <v>2657.7</v>
      </c>
      <c r="G70" s="53">
        <v>2788.2</v>
      </c>
    </row>
    <row r="71" spans="1:7" ht="12.75">
      <c r="A71" s="287"/>
      <c r="B71" s="287"/>
      <c r="C71" s="287"/>
      <c r="D71" s="287"/>
      <c r="E71" s="287"/>
      <c r="F71" s="287"/>
      <c r="G71" s="287"/>
    </row>
    <row r="72" spans="1:7" ht="15">
      <c r="A72" s="182"/>
      <c r="B72" s="182"/>
      <c r="C72" s="182"/>
      <c r="D72" s="156" t="s">
        <v>58</v>
      </c>
      <c r="E72" s="157">
        <f>E73</f>
        <v>8</v>
      </c>
      <c r="F72" s="157">
        <f>F73</f>
        <v>8</v>
      </c>
      <c r="G72" s="157">
        <f>G73</f>
        <v>8</v>
      </c>
    </row>
    <row r="73" spans="1:7" ht="15">
      <c r="A73" s="184" t="s">
        <v>13</v>
      </c>
      <c r="B73" s="184" t="s">
        <v>112</v>
      </c>
      <c r="C73" s="184" t="s">
        <v>56</v>
      </c>
      <c r="D73" s="71" t="s">
        <v>318</v>
      </c>
      <c r="E73" s="101">
        <v>8</v>
      </c>
      <c r="F73" s="101">
        <v>8</v>
      </c>
      <c r="G73" s="101">
        <v>8</v>
      </c>
    </row>
    <row r="74" spans="1:7" ht="12.75">
      <c r="A74" s="287"/>
      <c r="B74" s="287"/>
      <c r="C74" s="287"/>
      <c r="D74" s="287"/>
      <c r="E74" s="287"/>
      <c r="F74" s="287"/>
      <c r="G74" s="287"/>
    </row>
    <row r="75" spans="1:7" ht="28.5">
      <c r="A75" s="184"/>
      <c r="B75" s="184"/>
      <c r="C75" s="184"/>
      <c r="D75" s="44" t="s">
        <v>374</v>
      </c>
      <c r="E75" s="128">
        <f>E76</f>
        <v>220</v>
      </c>
      <c r="F75" s="128">
        <f>F76</f>
        <v>220</v>
      </c>
      <c r="G75" s="128">
        <f>G76</f>
        <v>244.5</v>
      </c>
    </row>
    <row r="76" spans="1:7" ht="15">
      <c r="A76" s="184" t="s">
        <v>13</v>
      </c>
      <c r="B76" s="184" t="s">
        <v>112</v>
      </c>
      <c r="C76" s="184" t="s">
        <v>56</v>
      </c>
      <c r="D76" s="71" t="s">
        <v>318</v>
      </c>
      <c r="E76" s="5">
        <v>220</v>
      </c>
      <c r="F76" s="5">
        <v>220</v>
      </c>
      <c r="G76" s="5">
        <v>244.5</v>
      </c>
    </row>
    <row r="77" spans="1:7" ht="12.75">
      <c r="A77" s="287"/>
      <c r="B77" s="287"/>
      <c r="C77" s="287"/>
      <c r="D77" s="287"/>
      <c r="E77" s="287"/>
      <c r="F77" s="287"/>
      <c r="G77" s="287"/>
    </row>
    <row r="78" spans="1:7" ht="57">
      <c r="A78" s="184"/>
      <c r="B78" s="184"/>
      <c r="C78" s="184"/>
      <c r="D78" s="44" t="s">
        <v>93</v>
      </c>
      <c r="E78" s="285">
        <f>E79</f>
        <v>97.5</v>
      </c>
      <c r="F78" s="285">
        <f>F79</f>
        <v>97.5</v>
      </c>
      <c r="G78" s="285">
        <f>G79</f>
        <v>97.5</v>
      </c>
    </row>
    <row r="79" spans="1:7" ht="15">
      <c r="A79" s="184" t="s">
        <v>13</v>
      </c>
      <c r="B79" s="184" t="s">
        <v>112</v>
      </c>
      <c r="C79" s="184" t="s">
        <v>56</v>
      </c>
      <c r="D79" s="71" t="s">
        <v>318</v>
      </c>
      <c r="E79" s="96">
        <v>97.5</v>
      </c>
      <c r="F79" s="103">
        <v>97.5</v>
      </c>
      <c r="G79" s="96">
        <v>97.5</v>
      </c>
    </row>
    <row r="80" spans="1:7" ht="12.75">
      <c r="A80" s="287"/>
      <c r="B80" s="287"/>
      <c r="C80" s="287"/>
      <c r="D80" s="287"/>
      <c r="E80" s="287"/>
      <c r="F80" s="287"/>
      <c r="G80" s="287"/>
    </row>
    <row r="81" spans="1:7" ht="15.75">
      <c r="A81" s="191"/>
      <c r="B81" s="191"/>
      <c r="C81" s="191"/>
      <c r="D81" s="283" t="s">
        <v>306</v>
      </c>
      <c r="E81" s="284">
        <f>E82</f>
        <v>17.5</v>
      </c>
      <c r="F81" s="284">
        <f>F82</f>
        <v>29.8</v>
      </c>
      <c r="G81" s="284">
        <f>G82</f>
        <v>13.5</v>
      </c>
    </row>
    <row r="82" spans="1:7" ht="15">
      <c r="A82" s="193"/>
      <c r="B82" s="193"/>
      <c r="C82" s="193"/>
      <c r="D82" s="71" t="s">
        <v>318</v>
      </c>
      <c r="E82" s="244">
        <v>17.5</v>
      </c>
      <c r="F82" s="244">
        <v>29.8</v>
      </c>
      <c r="G82" s="244">
        <v>13.5</v>
      </c>
    </row>
    <row r="83" spans="1:7" ht="30">
      <c r="A83" s="287"/>
      <c r="B83" s="287"/>
      <c r="C83" s="287"/>
      <c r="D83" s="283" t="s">
        <v>436</v>
      </c>
      <c r="E83" s="287"/>
      <c r="F83" s="287"/>
      <c r="G83" s="449" t="s">
        <v>426</v>
      </c>
    </row>
    <row r="84" spans="1:7" ht="25.5">
      <c r="A84" s="287"/>
      <c r="B84" s="287"/>
      <c r="C84" s="287"/>
      <c r="D84" s="29" t="s">
        <v>360</v>
      </c>
      <c r="E84" s="287"/>
      <c r="F84" s="287"/>
      <c r="G84" s="449" t="s">
        <v>426</v>
      </c>
    </row>
    <row r="85" spans="1:7" ht="12.75">
      <c r="A85" s="287"/>
      <c r="B85" s="287"/>
      <c r="C85" s="287"/>
      <c r="D85" s="287"/>
      <c r="E85" s="287"/>
      <c r="F85" s="287"/>
      <c r="G85" s="448"/>
    </row>
    <row r="86" spans="1:7" ht="21.75" customHeight="1">
      <c r="A86" s="287"/>
      <c r="B86" s="287"/>
      <c r="C86" s="287"/>
      <c r="D86" s="29" t="s">
        <v>362</v>
      </c>
      <c r="E86" s="287"/>
      <c r="F86" s="287"/>
      <c r="G86" s="449" t="s">
        <v>426</v>
      </c>
    </row>
  </sheetData>
  <mergeCells count="18">
    <mergeCell ref="A10:G10"/>
    <mergeCell ref="A11:G11"/>
    <mergeCell ref="A12:G12"/>
    <mergeCell ref="A14:B14"/>
    <mergeCell ref="C14:C15"/>
    <mergeCell ref="D14:D15"/>
    <mergeCell ref="E14:E15"/>
    <mergeCell ref="F14:F15"/>
    <mergeCell ref="G14:G15"/>
    <mergeCell ref="D1:G1"/>
    <mergeCell ref="D2:G2"/>
    <mergeCell ref="D3:G3"/>
    <mergeCell ref="D4:G4"/>
    <mergeCell ref="D5:G5"/>
    <mergeCell ref="D6:G6"/>
    <mergeCell ref="D7:G7"/>
    <mergeCell ref="A9:G9"/>
    <mergeCell ref="A8:G8"/>
  </mergeCells>
  <printOptions/>
  <pageMargins left="0.7086614173228347" right="0.1968503937007874" top="0.1968503937007874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18"/>
  <sheetViews>
    <sheetView workbookViewId="0" topLeftCell="A1">
      <selection activeCell="B12" sqref="B12"/>
    </sheetView>
  </sheetViews>
  <sheetFormatPr defaultColWidth="9.00390625" defaultRowHeight="12.75"/>
  <cols>
    <col min="2" max="2" width="18.00390625" style="0" customWidth="1"/>
  </cols>
  <sheetData>
    <row r="4" ht="12.75">
      <c r="C4" t="s">
        <v>446</v>
      </c>
    </row>
    <row r="7" spans="2:3" ht="12.75">
      <c r="B7" t="s">
        <v>449</v>
      </c>
      <c r="C7" s="226">
        <f>C9+C10+C11+C12+C13+C14+C15+C16+C17+C18</f>
        <v>50798.00000000001</v>
      </c>
    </row>
    <row r="8" ht="12.75">
      <c r="C8" s="226"/>
    </row>
    <row r="9" spans="1:3" ht="12.75">
      <c r="A9">
        <v>211</v>
      </c>
      <c r="C9" s="226">
        <v>35201.4</v>
      </c>
    </row>
    <row r="10" spans="1:3" ht="12.75">
      <c r="A10">
        <v>212</v>
      </c>
      <c r="B10" t="s">
        <v>447</v>
      </c>
      <c r="C10" s="226">
        <v>223.2</v>
      </c>
    </row>
    <row r="11" spans="1:3" ht="12.75">
      <c r="A11">
        <v>212</v>
      </c>
      <c r="B11" t="s">
        <v>448</v>
      </c>
      <c r="C11" s="226">
        <v>250.6</v>
      </c>
    </row>
    <row r="12" spans="1:3" ht="12.75">
      <c r="A12">
        <v>213</v>
      </c>
      <c r="C12" s="226">
        <v>10630.8</v>
      </c>
    </row>
    <row r="13" spans="1:3" ht="12.75">
      <c r="A13">
        <v>221</v>
      </c>
      <c r="C13" s="226">
        <v>519.9</v>
      </c>
    </row>
    <row r="14" spans="1:3" ht="12.75">
      <c r="A14">
        <v>222</v>
      </c>
      <c r="C14" s="226">
        <v>397.4</v>
      </c>
    </row>
    <row r="15" spans="1:3" ht="12.75">
      <c r="A15">
        <v>226</v>
      </c>
      <c r="C15" s="226">
        <v>345.5</v>
      </c>
    </row>
    <row r="16" spans="1:3" ht="12.75">
      <c r="A16">
        <v>290</v>
      </c>
      <c r="C16" s="226">
        <v>294.4</v>
      </c>
    </row>
    <row r="17" spans="1:3" ht="12.75">
      <c r="A17">
        <v>310</v>
      </c>
      <c r="C17" s="226">
        <v>1796</v>
      </c>
    </row>
    <row r="18" spans="1:3" ht="12.75">
      <c r="A18">
        <v>340</v>
      </c>
      <c r="C18" s="226">
        <v>1138.8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</cp:lastModifiedBy>
  <cp:lastPrinted>2011-12-20T09:41:18Z</cp:lastPrinted>
  <dcterms:created xsi:type="dcterms:W3CDTF">2005-11-25T07:58:31Z</dcterms:created>
  <dcterms:modified xsi:type="dcterms:W3CDTF">2012-09-24T13:45:18Z</dcterms:modified>
  <cp:category/>
  <cp:version/>
  <cp:contentType/>
  <cp:contentStatus/>
</cp:coreProperties>
</file>